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erialliste" sheetId="1" state="visible" r:id="rId3"/>
    <sheet name="Bestellübersicht" sheetId="2" state="visible" r:id="rId4"/>
    <sheet name="Kostenauswertung" sheetId="3" state="visible" r:id="rId5"/>
    <sheet name="Hinwei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<sst xmlns="http://schemas.openxmlformats.org/spreadsheetml/2006/main" count="691" uniqueCount="300">
  <si>
    <t xml:space="preserve">MATERIALLISTE</t>
  </si>
  <si>
    <t xml:space="preserve">Projektbezogene Materialerfassung · Mengen · Preise · Bestellstatus · Netto / MwSt. / Brutto automatisch berechnet</t>
  </si>
  <si>
    <t xml:space="preserve">Projekt:</t>
  </si>
  <si>
    <t xml:space="preserve">Muster-Bauprojekt 2027 — Bürogebäude Erweiterung</t>
  </si>
  <si>
    <t xml:space="preserve">Projektnummer:</t>
  </si>
  <si>
    <t xml:space="preserve">PRJ-2027-014</t>
  </si>
  <si>
    <t xml:space="preserve">Erstellt am:</t>
  </si>
  <si>
    <t xml:space="preserve">Budget (netto):</t>
  </si>
  <si>
    <t xml:space="preserve">Projektleiter:</t>
  </si>
  <si>
    <t xml:space="preserve">M. Hartmann</t>
  </si>
  <si>
    <t xml:space="preserve">Abteilung:</t>
  </si>
  <si>
    <t xml:space="preserve">Bauleitung / Technik</t>
  </si>
  <si>
    <t xml:space="preserve">Stand:</t>
  </si>
  <si>
    <t xml:space="preserve">Version 1.3 — geprüft</t>
  </si>
  <si>
    <t xml:space="preserve">Gesamtkosten netto:</t>
  </si>
  <si>
    <t xml:space="preserve">Auftraggeber:</t>
  </si>
  <si>
    <t xml:space="preserve">Muster AG — Verwaltung</t>
  </si>
  <si>
    <t xml:space="preserve">Baustelle:</t>
  </si>
  <si>
    <t xml:space="preserve">Musterstraße 18, 70173 Stuttgart</t>
  </si>
  <si>
    <t xml:space="preserve">MwSt. gesamt:</t>
  </si>
  <si>
    <t xml:space="preserve">Gesamtkosten brutto:</t>
  </si>
  <si>
    <t xml:space="preserve">Pos.</t>
  </si>
  <si>
    <t xml:space="preserve">Art.-Nr.</t>
  </si>
  <si>
    <t xml:space="preserve">Artikelbezeichnung / Beschreibung</t>
  </si>
  <si>
    <t xml:space="preserve">Menge
(Soll)</t>
  </si>
  <si>
    <t xml:space="preserve">Einheit</t>
  </si>
  <si>
    <t xml:space="preserve">Einzelpreis
netto (€)</t>
  </si>
  <si>
    <t xml:space="preserve">MwSt.
(%)</t>
  </si>
  <si>
    <t xml:space="preserve">MwSt.
(€)</t>
  </si>
  <si>
    <t xml:space="preserve">Gesamtpreis
netto (€)</t>
  </si>
  <si>
    <t xml:space="preserve">Gesamtpreis
brutto (€)</t>
  </si>
  <si>
    <t xml:space="preserve">Lieferant</t>
  </si>
  <si>
    <t xml:space="preserve">Bestellstatus</t>
  </si>
  <si>
    <t xml:space="preserve">  ▸  ROHBAU &amp; FUNDAMENT</t>
  </si>
  <si>
    <t xml:space="preserve">1.01</t>
  </si>
  <si>
    <t xml:space="preserve">RB-4501</t>
  </si>
  <si>
    <t xml:space="preserve">Stahlbeton C25/30 (Lieferung fertig)</t>
  </si>
  <si>
    <t xml:space="preserve">m³</t>
  </si>
  <si>
    <t xml:space="preserve">19%</t>
  </si>
  <si>
    <t xml:space="preserve">Beton Muster GmbH</t>
  </si>
  <si>
    <t xml:space="preserve">Geliefert</t>
  </si>
  <si>
    <t xml:space="preserve">1.02</t>
  </si>
  <si>
    <t xml:space="preserve">RB-4502</t>
  </si>
  <si>
    <t xml:space="preserve">Stahlbetonstützen Ø 20 cm, L=3,00 m</t>
  </si>
  <si>
    <t xml:space="preserve">Stk.</t>
  </si>
  <si>
    <t xml:space="preserve">Stahlbau Werner KG</t>
  </si>
  <si>
    <t xml:space="preserve">1.03</t>
  </si>
  <si>
    <t xml:space="preserve">RB-4503</t>
  </si>
  <si>
    <t xml:space="preserve">Betonstahlmatte Q188A, 6,00 × 2,35 m</t>
  </si>
  <si>
    <t xml:space="preserve">1.04</t>
  </si>
  <si>
    <t xml:space="preserve">RB-4504</t>
  </si>
  <si>
    <t xml:space="preserve">Schalungsplatten 21 mm, 250 × 125 cm</t>
  </si>
  <si>
    <t xml:space="preserve">Holzhandel Schmitt</t>
  </si>
  <si>
    <t xml:space="preserve">Bestellt</t>
  </si>
  <si>
    <t xml:space="preserve">1.05</t>
  </si>
  <si>
    <t xml:space="preserve">RB-4505</t>
  </si>
  <si>
    <t xml:space="preserve">Foamglas-Dämmung 100 mm (Unterbodenplatte)</t>
  </si>
  <si>
    <t xml:space="preserve">m²</t>
  </si>
  <si>
    <t xml:space="preserve">Dämm-Profi GmbH</t>
  </si>
  <si>
    <t xml:space="preserve">Ausstehend</t>
  </si>
  <si>
    <t xml:space="preserve">  ▸  MAUERWERK &amp; PUTZ</t>
  </si>
  <si>
    <t xml:space="preserve">2.01</t>
  </si>
  <si>
    <t xml:space="preserve">MW-1101</t>
  </si>
  <si>
    <t xml:space="preserve">Kalksandsteinmauerwerk KS-L 20/3 DF</t>
  </si>
  <si>
    <t xml:space="preserve">Baustoffe Nord GmbH</t>
  </si>
  <si>
    <t xml:space="preserve">2.02</t>
  </si>
  <si>
    <t xml:space="preserve">MW-1102</t>
  </si>
  <si>
    <t xml:space="preserve">Zementmörtel MG IIa, 25-kg-Sack</t>
  </si>
  <si>
    <t xml:space="preserve">Sack</t>
  </si>
  <si>
    <t xml:space="preserve">2.03</t>
  </si>
  <si>
    <t xml:space="preserve">MW-1103</t>
  </si>
  <si>
    <t xml:space="preserve">Leichtputz Kalk-Zement, 30-kg-Sack</t>
  </si>
  <si>
    <t xml:space="preserve">Teilgeliefert</t>
  </si>
  <si>
    <t xml:space="preserve">2.04</t>
  </si>
  <si>
    <t xml:space="preserve">MW-1104</t>
  </si>
  <si>
    <t xml:space="preserve">Eckschutzschienen Stahl verzinkt, 2,5 m</t>
  </si>
  <si>
    <t xml:space="preserve">Fachhandel Mitte</t>
  </si>
  <si>
    <t xml:space="preserve">2.05</t>
  </si>
  <si>
    <t xml:space="preserve">MW-1105</t>
  </si>
  <si>
    <t xml:space="preserve">Gewebeputz / Armierungsgewebe 1,0 × 50 m</t>
  </si>
  <si>
    <t xml:space="preserve">Rolle</t>
  </si>
  <si>
    <t xml:space="preserve">2.06</t>
  </si>
  <si>
    <t xml:space="preserve">MW-1106</t>
  </si>
  <si>
    <t xml:space="preserve">Abstandhalter für Bewehrung</t>
  </si>
  <si>
    <t xml:space="preserve">  ▸  DÄMMUNG &amp; FASSADE</t>
  </si>
  <si>
    <t xml:space="preserve">3.01</t>
  </si>
  <si>
    <t xml:space="preserve">DA-2201</t>
  </si>
  <si>
    <t xml:space="preserve">Mineralwolle-Dämmplatten 160 mm WLG 032</t>
  </si>
  <si>
    <t xml:space="preserve">3.02</t>
  </si>
  <si>
    <t xml:space="preserve">DA-2202</t>
  </si>
  <si>
    <t xml:space="preserve">WDVS-Kleber / Grundierung 25 kg</t>
  </si>
  <si>
    <t xml:space="preserve">3.03</t>
  </si>
  <si>
    <t xml:space="preserve">DA-2203</t>
  </si>
  <si>
    <t xml:space="preserve">Fassadenprofile Aluminium eloxiert, 6 m</t>
  </si>
  <si>
    <t xml:space="preserve">Aluprofil Weber GmbH</t>
  </si>
  <si>
    <t xml:space="preserve">3.04</t>
  </si>
  <si>
    <t xml:space="preserve">DA-2204</t>
  </si>
  <si>
    <t xml:space="preserve">Unterputzdose 68 mm (Fassade)</t>
  </si>
  <si>
    <t xml:space="preserve">Elektro Müller</t>
  </si>
  <si>
    <t xml:space="preserve">3.05</t>
  </si>
  <si>
    <t xml:space="preserve">DA-2205</t>
  </si>
  <si>
    <t xml:space="preserve">Dübel Thermax 8/60 mm (500er-Pack)</t>
  </si>
  <si>
    <t xml:space="preserve">Pkg.</t>
  </si>
  <si>
    <t xml:space="preserve">  ▸  DACH &amp; ABDICHTUNG</t>
  </si>
  <si>
    <t xml:space="preserve">4.01</t>
  </si>
  <si>
    <t xml:space="preserve">DC-3301</t>
  </si>
  <si>
    <t xml:space="preserve">Trapezblech T 35/207 Stahl 0,75 mm</t>
  </si>
  <si>
    <t xml:space="preserve">Dachprofi GmbH</t>
  </si>
  <si>
    <t xml:space="preserve">4.02</t>
  </si>
  <si>
    <t xml:space="preserve">DC-3302</t>
  </si>
  <si>
    <t xml:space="preserve">Bitumenbahn V60 S4 mit Trägereinlage</t>
  </si>
  <si>
    <t xml:space="preserve">4.03</t>
  </si>
  <si>
    <t xml:space="preserve">DC-3303</t>
  </si>
  <si>
    <t xml:space="preserve">Firstband selbstklebend B=280 mm, 10 m</t>
  </si>
  <si>
    <t xml:space="preserve">4.04</t>
  </si>
  <si>
    <t xml:space="preserve">DC-3304</t>
  </si>
  <si>
    <t xml:space="preserve">Regenrinne Zink Ø 100 mm, 3 m</t>
  </si>
  <si>
    <t xml:space="preserve">Sanitär &amp; Dach Braun</t>
  </si>
  <si>
    <t xml:space="preserve">4.05</t>
  </si>
  <si>
    <t xml:space="preserve">DC-3305</t>
  </si>
  <si>
    <t xml:space="preserve">Dachluke / Lichtkuppel 90 × 120 cm</t>
  </si>
  <si>
    <t xml:space="preserve">4.06</t>
  </si>
  <si>
    <t xml:space="preserve">DC-3306</t>
  </si>
  <si>
    <t xml:space="preserve">Folie EPDM Dachbahn 1,5 mm, 15 m Rolle</t>
  </si>
  <si>
    <t xml:space="preserve">  ▸  INNENAUSBAU &amp; BODEN</t>
  </si>
  <si>
    <t xml:space="preserve">5.01</t>
  </si>
  <si>
    <t xml:space="preserve">IA-5501</t>
  </si>
  <si>
    <t xml:space="preserve">Gipskartonplatten GKB 12,5 mm, 1,25×2,0 m</t>
  </si>
  <si>
    <t xml:space="preserve">Ausbau Kompakt GmbH</t>
  </si>
  <si>
    <t xml:space="preserve">5.02</t>
  </si>
  <si>
    <t xml:space="preserve">IA-5502</t>
  </si>
  <si>
    <t xml:space="preserve">Metallständerprofil CW 75/50/0,6 mm, 2,75 m</t>
  </si>
  <si>
    <t xml:space="preserve">5.03</t>
  </si>
  <si>
    <t xml:space="preserve">IA-5503</t>
  </si>
  <si>
    <t xml:space="preserve">Spachtelmasse Knauf Fugenfüller 10 kg</t>
  </si>
  <si>
    <t xml:space="preserve">5.04</t>
  </si>
  <si>
    <t xml:space="preserve">IA-5504</t>
  </si>
  <si>
    <t xml:space="preserve">Estrich Fertigmischung CT-C25-F5, 25 kg</t>
  </si>
  <si>
    <t xml:space="preserve">5.05</t>
  </si>
  <si>
    <t xml:space="preserve">IA-5505</t>
  </si>
  <si>
    <t xml:space="preserve">Vinyl-Klickparkett Dekor Eiche, 2,2 m² Pk.</t>
  </si>
  <si>
    <t xml:space="preserve">Bodenwelt Huber</t>
  </si>
  <si>
    <t xml:space="preserve">5.06</t>
  </si>
  <si>
    <t xml:space="preserve">IA-5506</t>
  </si>
  <si>
    <t xml:space="preserve">Fliesenkleber Flexkleber C2TE, 25 kg</t>
  </si>
  <si>
    <t xml:space="preserve">Fliesenprofi Kress</t>
  </si>
  <si>
    <t xml:space="preserve">5.07</t>
  </si>
  <si>
    <t xml:space="preserve">IA-5507</t>
  </si>
  <si>
    <t xml:space="preserve">Keramikfliesen 60×60 cm (Naturstein-Optik)</t>
  </si>
  <si>
    <t xml:space="preserve">5.08</t>
  </si>
  <si>
    <t xml:space="preserve">IA-5508</t>
  </si>
  <si>
    <t xml:space="preserve">Wandfarbe Weiß matt, Innenfarbe 12,5 L</t>
  </si>
  <si>
    <t xml:space="preserve">Farben &amp; Mehr GmbH</t>
  </si>
  <si>
    <t xml:space="preserve">5.09</t>
  </si>
  <si>
    <t xml:space="preserve">IA-5509</t>
  </si>
  <si>
    <t xml:space="preserve">Sockelleisten Eiche Massiv 20×58 mm, 2,4 m</t>
  </si>
  <si>
    <t xml:space="preserve">5.10</t>
  </si>
  <si>
    <t xml:space="preserve">IA-5510</t>
  </si>
  <si>
    <t xml:space="preserve">Dampfsperre PE-Folie 0,2 mm, 50 m Rolle</t>
  </si>
  <si>
    <t xml:space="preserve">  ▸  ELEKTRO &amp; SANITÄR</t>
  </si>
  <si>
    <t xml:space="preserve">6.01</t>
  </si>
  <si>
    <t xml:space="preserve">EL-6601</t>
  </si>
  <si>
    <t xml:space="preserve">NYM-J 3×2,5 mm² Kabel, 50 m Rolle</t>
  </si>
  <si>
    <t xml:space="preserve">6.02</t>
  </si>
  <si>
    <t xml:space="preserve">EL-6602</t>
  </si>
  <si>
    <t xml:space="preserve">UP-Dose 60 mm für Unterputzmontage</t>
  </si>
  <si>
    <t xml:space="preserve">6.03</t>
  </si>
  <si>
    <t xml:space="preserve">EL-6603</t>
  </si>
  <si>
    <t xml:space="preserve">LED-Panel Rasterleuchte 62×62 cm 40W</t>
  </si>
  <si>
    <t xml:space="preserve">Leuchten Direkt</t>
  </si>
  <si>
    <t xml:space="preserve">6.04</t>
  </si>
  <si>
    <t xml:space="preserve">SA-6701</t>
  </si>
  <si>
    <t xml:space="preserve">Kupferrohr 22 mm Durchmesser, 3 m Stange</t>
  </si>
  <si>
    <t xml:space="preserve">6.05</t>
  </si>
  <si>
    <t xml:space="preserve">SA-6702</t>
  </si>
  <si>
    <t xml:space="preserve">Absperrventil DN25 Messing</t>
  </si>
  <si>
    <t xml:space="preserve">6.06</t>
  </si>
  <si>
    <t xml:space="preserve">SA-6703</t>
  </si>
  <si>
    <t xml:space="preserve">Heizkörper Typ 22, 600×1400 mm</t>
  </si>
  <si>
    <t xml:space="preserve">Heizung &amp; Co. KG</t>
  </si>
  <si>
    <t xml:space="preserve">6.07</t>
  </si>
  <si>
    <t xml:space="preserve">SA-6704</t>
  </si>
  <si>
    <t xml:space="preserve">WC-Komplett-Set wandhängend inkl. Betätig.</t>
  </si>
  <si>
    <t xml:space="preserve">Set</t>
  </si>
  <si>
    <t xml:space="preserve">6.08</t>
  </si>
  <si>
    <t xml:space="preserve">SA-6705</t>
  </si>
  <si>
    <t xml:space="preserve">Waschtisch 60 cm mit Unterschrank</t>
  </si>
  <si>
    <t xml:space="preserve">  ▸  SONSTIGES &amp; VERBRAUCHSMATERIAL</t>
  </si>
  <si>
    <t xml:space="preserve">7.01</t>
  </si>
  <si>
    <t xml:space="preserve">SO-9901</t>
  </si>
  <si>
    <t xml:space="preserve">Montage-Bauschaum 750 ml Dose</t>
  </si>
  <si>
    <t xml:space="preserve">7.02</t>
  </si>
  <si>
    <t xml:space="preserve">SO-9902</t>
  </si>
  <si>
    <t xml:space="preserve">Silikon Acryl weiß 310 ml Kartusche</t>
  </si>
  <si>
    <t xml:space="preserve">7.03</t>
  </si>
  <si>
    <t xml:space="preserve">SO-9903</t>
  </si>
  <si>
    <t xml:space="preserve">Schrauben &amp; Dübel Sortiment (div.)</t>
  </si>
  <si>
    <t xml:space="preserve">Psch.</t>
  </si>
  <si>
    <t xml:space="preserve">Lager intern</t>
  </si>
  <si>
    <t xml:space="preserve">7.04</t>
  </si>
  <si>
    <t xml:space="preserve">SO-9904</t>
  </si>
  <si>
    <t xml:space="preserve">Schutzfolie / Abdeckvlies 2×50 m</t>
  </si>
  <si>
    <t xml:space="preserve">7.05</t>
  </si>
  <si>
    <t xml:space="preserve">SO-9905</t>
  </si>
  <si>
    <t xml:space="preserve">Abfallentsorgung Baucontainer 7 m³</t>
  </si>
  <si>
    <t xml:space="preserve">Container Dienst AG</t>
  </si>
  <si>
    <t xml:space="preserve">7.06</t>
  </si>
  <si>
    <t xml:space="preserve">SO-9906</t>
  </si>
  <si>
    <t xml:space="preserve">Gerüstmaterial (Miete, 6 Wochen)</t>
  </si>
  <si>
    <t xml:space="preserve">Gerüstbau Ritter</t>
  </si>
  <si>
    <t xml:space="preserve">  Summe Netto (ohne MwSt.)</t>
  </si>
  <si>
    <t xml:space="preserve">  MwSt. gesamt (19 %)</t>
  </si>
  <si>
    <t xml:space="preserve">  Projektbudget (netto)</t>
  </si>
  <si>
    <t xml:space="preserve">  GESAMTKOSTEN BRUTTO</t>
  </si>
  <si>
    <t xml:space="preserve">  Budget-Differenz (Budget − Gesamtkosten netto)</t>
  </si>
  <si>
    <t xml:space="preserve">BESTELLÜBERSICHT — MATERIALLISTE 2027</t>
  </si>
  <si>
    <t xml:space="preserve">Offene Bestellungen · Lieferanten · Termine · Kosten · Statusverfolgung</t>
  </si>
  <si>
    <t xml:space="preserve">Artikelbezeichnung</t>
  </si>
  <si>
    <t xml:space="preserve">Menge</t>
  </si>
  <si>
    <t xml:space="preserve">  SUMME OFFENE BESTELLUNGEN (netto)</t>
  </si>
  <si>
    <t xml:space="preserve">  Status-Zähler (alle offenen Positionen)</t>
  </si>
  <si>
    <t xml:space="preserve">  Bestellt:</t>
  </si>
  <si>
    <t xml:space="preserve">  Teilgeliefert:</t>
  </si>
  <si>
    <t xml:space="preserve">  Ausstehend:</t>
  </si>
  <si>
    <t xml:space="preserve">KOSTENAUSWERTUNG — MATERIALLISTE 2027</t>
  </si>
  <si>
    <t xml:space="preserve">Kostenübersicht nach Kategorie · Budget-Kontrolle · Lieferanten-Ranking</t>
  </si>
  <si>
    <t xml:space="preserve">▸  PROJEKTKENNZAHLEN (automatisch)</t>
  </si>
  <si>
    <t xml:space="preserve">Positionen
gesamt</t>
  </si>
  <si>
    <t xml:space="preserve">Offen / Ausstehend</t>
  </si>
  <si>
    <t xml:space="preserve">Netto gesamt (€)</t>
  </si>
  <si>
    <t xml:space="preserve">Budget (€)</t>
  </si>
  <si>
    <t xml:space="preserve">Differenz
Budget − Ist</t>
  </si>
  <si>
    <t xml:space="preserve">▸  KOSTEN JE KATEGORIE</t>
  </si>
  <si>
    <t xml:space="preserve">Kategorie</t>
  </si>
  <si>
    <t xml:space="preserve">Positionen</t>
  </si>
  <si>
    <t xml:space="preserve">Netto (€)</t>
  </si>
  <si>
    <t xml:space="preserve">MwSt. (€)</t>
  </si>
  <si>
    <t xml:space="preserve">Brutto (€)</t>
  </si>
  <si>
    <t xml:space="preserve">Anteil (%)</t>
  </si>
  <si>
    <t xml:space="preserve">ROHBAU &amp; FUNDAMENT</t>
  </si>
  <si>
    <t xml:space="preserve">MAUERWERK &amp; PUTZ</t>
  </si>
  <si>
    <t xml:space="preserve">DÄMMUNG &amp; FASSADE</t>
  </si>
  <si>
    <t xml:space="preserve">DACH &amp; ABDICHTUNG</t>
  </si>
  <si>
    <t xml:space="preserve">INNENAUSBAU &amp; BODEN</t>
  </si>
  <si>
    <t xml:space="preserve">ELEKTRO &amp; SANITÄR</t>
  </si>
  <si>
    <t xml:space="preserve">SONSTIGES &amp; VERBRAUCHSMATERIAL</t>
  </si>
  <si>
    <t xml:space="preserve">▸  LIEFERANTEN-RANKING (nach Gesamtvolumen)</t>
  </si>
  <si>
    <t xml:space="preserve">Gesamt netto (€)</t>
  </si>
  <si>
    <t xml:space="preserve">HINWEISE &amp; AUSFÜLLANLEITUNG — MATERIALLISTE</t>
  </si>
  <si>
    <t xml:space="preserve">Aufbau · Felder · Formeln · Bestellstatus · Tipps für Bau &amp; Produktion</t>
  </si>
  <si>
    <t xml:space="preserve">1. AUFBAU DIESER VORLAGE</t>
  </si>
  <si>
    <t xml:space="preserve">📋  Materialliste</t>
  </si>
  <si>
    <t xml:space="preserve">Hauptblatt. Alle Positionen gruppiert nach Kategorien. Mengen, Einzelpreise und MwSt. eintragen — Gesamtpreise werden automatisch berechnet. Budget-Vergleich am Ende.</t>
  </si>
  <si>
    <t xml:space="preserve">📦  Bestellübersicht</t>
  </si>
  <si>
    <t xml:space="preserve">Zeigt automatisch alle noch nicht gelieferten Positionen. Status-Zähler nach Kategorie. Gesamtsumme offener Bestellungen.</t>
  </si>
  <si>
    <t xml:space="preserve">📊  Kostenauswertung</t>
  </si>
  <si>
    <t xml:space="preserve">KPIs, Kosten je Kategorie mit prozentualen Anteilen und Lieferanten-Ranking nach Bestellvolumen. Automatisch — keine Eingabe nötig.</t>
  </si>
  <si>
    <t xml:space="preserve">📄  Hinweise</t>
  </si>
  <si>
    <t xml:space="preserve">Diese Seite: Anleitung, Feldbeschreibungen, Formeln und Tipps.</t>
  </si>
  <si>
    <t xml:space="preserve">2. FELDER DER MATERIALLISTE</t>
  </si>
  <si>
    <t xml:space="preserve">Positionsnummer. Dient als eindeutige Kennung. Struktur: Kategorie.Laufnummer (z. B. 1.01, 2.03).</t>
  </si>
  <si>
    <t xml:space="preserve">Interne oder Lieferanten-Artikelnummer zur eindeutigen Identifikation. Vereinfacht die Bestellung.</t>
  </si>
  <si>
    <t xml:space="preserve">Vollständige Materialbeschreibung inkl. Typ, Dimension, Norm, Güte. Je genauer, desto weniger Rückfragen beim Bestellen.</t>
  </si>
  <si>
    <t xml:space="preserve">Menge (Soll)</t>
  </si>
  <si>
    <t xml:space="preserve">Benötigte Menge inkl. Verschnitt-Zuschlag (empfohlen: +5–10 % bei Schüttmaterialien, Fliesen, Bodenbelägen).</t>
  </si>
  <si>
    <t xml:space="preserve">Dropdown: Stk., m, m², m³, kg, t, L, Rolle, Sack, Palette, Pkg., Psch., h, Set. Konsequent wählen.</t>
  </si>
  <si>
    <t xml:space="preserve">Einzelpreis netto</t>
  </si>
  <si>
    <t xml:space="preserve">Nettoeinkaufspreis pro Einheit ohne MwSt. (Angebotspreis / Listenpreis). Ggf. Skonto berücksichtigen.</t>
  </si>
  <si>
    <t xml:space="preserve">MwSt. (%)</t>
  </si>
  <si>
    <t xml:space="preserve">Dropdown: 19 % (Regelsteuersatz), 7 % (ermäßigt), 0 % (steuerfreie Leistungen). Für Baustoffe i. d. R. 19 %.</t>
  </si>
  <si>
    <t xml:space="preserve">Automatisch berechnet: Menge × Einzelpreis × MwSt.-Satz. Nicht manuell ändern.</t>
  </si>
  <si>
    <t xml:space="preserve">Gesamtpreis netto</t>
  </si>
  <si>
    <t xml:space="preserve">Automatisch: Menge × Einzelpreis. Grundlage für Budgetkontrolle und Kalkulation.</t>
  </si>
  <si>
    <t xml:space="preserve">Gesamtpreis brutto</t>
  </si>
  <si>
    <t xml:space="preserve">Automatisch: Gesamtpreis netto + MwSt. Relevant für Rechnungsprüfung.</t>
  </si>
  <si>
    <t xml:space="preserve">Lieferantenname. Freitext — oder aus Ihrer internen Lieferantenliste übernehmen.</t>
  </si>
  <si>
    <t xml:space="preserve">Dropdown: Bestellt / Geliefert / Teilgeliefert / Ausstehend / Storniert / Nicht benötigt. Farbcodierung automatisch.</t>
  </si>
  <si>
    <t xml:space="preserve">3. SCHRITT-FÜR-SCHRITT-ANLEITUNG</t>
  </si>
  <si>
    <t xml:space="preserve">1. Kopfdaten anpassen: Projektname, Projektnummer, Projektleiter, Auftraggeber, Baustelle und Budget (netto) eintragen.</t>
  </si>
  <si>
    <t xml:space="preserve">2. Beispieldaten löschen (Zeilen 10 bis Ende der Beispieldaten) und eigene Positionen eintragen.</t>
  </si>
  <si>
    <t xml:space="preserve">3. Kategorie-Header anpassen: Eigene Gewerke oder Kategorien benennen (z. B. 'Rohbau', 'Elektro', 'Sanitär').</t>
  </si>
  <si>
    <t xml:space="preserve">4. Menge, Einheit (Dropdown), Einzelpreis und MwSt. (Dropdown) ausfüllen — alle Beträge werden automatisch berechnet.</t>
  </si>
  <si>
    <t xml:space="preserve">5. Bestellstatus pflegen: Sobald bestellt oder geliefert, Status aktualisieren. Erscheint automatisch in der Bestellübersicht.</t>
  </si>
  <si>
    <t xml:space="preserve">6. Budget prüfen: Roten Differenzwert am Ende der Materialliste sofort klären — Budget überschritten!</t>
  </si>
  <si>
    <t xml:space="preserve">7. Kostenauswertung nutzen: Kategorie-Anteile zeigen, wo die größten Kostentreiber sind.</t>
  </si>
  <si>
    <t xml:space="preserve">4. BESTELLSTATUS-AMPEL</t>
  </si>
  <si>
    <t xml:space="preserve">Material vollständig und in einwandfreier Qualität eingegangen.</t>
  </si>
  <si>
    <t xml:space="preserve">Bestellung ausgelöst — Liefertermin abwarten.</t>
  </si>
  <si>
    <t xml:space="preserve">Nur Teil der bestellten Menge geliefert — Restlieferung offen.</t>
  </si>
  <si>
    <t xml:space="preserve">Noch nicht bestellt — Bestellung auslösen oder Freigabe abwarten.</t>
  </si>
  <si>
    <t xml:space="preserve">Storniert</t>
  </si>
  <si>
    <t xml:space="preserve">Bestellung oder Bedarf storniert. Position bleibt zur Dokumentation.</t>
  </si>
  <si>
    <t xml:space="preserve">5. PRAXISTIPPS</t>
  </si>
  <si>
    <t xml:space="preserve">✔  Verschnitt einplanen: Bei Fliesen, Parkett und Bodenbelägen immer 5–10 % Mehrmengen bestellen. Ersatz-Fliesen fürs Lager: mind. 1 m² extra.</t>
  </si>
  <si>
    <t xml:space="preserve">✔  Artikelnummern konsequent führen: Verwenden Sie immer dieselbe Artikelnummer wie im Angebot oder LV — das vermeidet Falschlieferungen.</t>
  </si>
  <si>
    <t xml:space="preserve">✔  MwSt.-Satz prüfen: Bei Bauleistungen an Privathaushalte und bei innergemeinschaftlichen Lieferungen gelten Sonderregeln (§ 13b UStG).</t>
  </si>
  <si>
    <t xml:space="preserve">✔  Budget-Differenz rot? Sofort reagieren: Positionen priorisieren, Alternativen prüfen, Mengen anpassen oder Budget-Freigabe einholen.</t>
  </si>
  <si>
    <t xml:space="preserve">✔  Liefertermine ergänzen: Fügen Sie eine Spalte 'Liefertermin' hinzu, um termingerechte Lieferungen auf der Baustelle sicherzustellen.</t>
  </si>
  <si>
    <t xml:space="preserve">✔  Versionsstand pflegen: Bei jeder Änderung Version und Datum in den Kopfdaten aktualisieren (z. B. v1.0 → v1.1) — wichtig für Dokumentation.</t>
  </si>
  <si>
    <t xml:space="preserve">Diese Vorlage ist universell einsetzbar — für Bau, Handwerk, Produktion, Events und Büroprojekte. Passen Sie Kategorien und Felder an Ihren Bedarf an.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</si>
</sst>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0&quot; €&quot;"/>
    <numFmt numFmtId="167" formatCode="0.00"/>
    <numFmt numFmtId="168" formatCode="0"/>
    <numFmt numFmtId="169" formatCode="0.0%"/>
  </numFmts>
  <fonts count="4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9"/>
      <color rgb="FF4A7C2A"/>
      <name val="Calibri"/>
      <family val="0"/>
      <charset val="1"/>
    </font>
    <font>
      <b val="true"/>
      <sz val="11"/>
      <color rgb="FF111827"/>
      <name val="Calibri"/>
      <family val="0"/>
      <charset val="1"/>
    </font>
    <font>
      <sz val="11"/>
      <color rgb="FF111827"/>
      <name val="Calibri"/>
      <family val="0"/>
      <charset val="1"/>
    </font>
    <font>
      <b val="true"/>
      <sz val="11"/>
      <color rgb="FF2D5016"/>
      <name val="Calibri"/>
      <family val="0"/>
      <charset val="1"/>
    </font>
    <font>
      <b val="true"/>
      <sz val="11"/>
      <color rgb="FFA0785A"/>
      <name val="Calibri"/>
      <family val="0"/>
      <charset val="1"/>
    </font>
    <font>
      <sz val="11"/>
      <color rgb="FF374151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2D5016"/>
      <name val="Calibri"/>
      <family val="0"/>
      <charset val="1"/>
    </font>
    <font>
      <i val="true"/>
      <sz val="8"/>
      <color rgb="FF6B7280"/>
      <name val="Calibri"/>
      <family val="0"/>
      <charset val="1"/>
    </font>
    <font>
      <sz val="10"/>
      <color rgb="FF111827"/>
      <name val="Calibri"/>
      <family val="0"/>
      <charset val="1"/>
    </font>
    <font>
      <b val="true"/>
      <sz val="10"/>
      <color rgb="FF111827"/>
      <name val="Calibri"/>
      <family val="0"/>
      <charset val="1"/>
    </font>
    <font>
      <sz val="10"/>
      <color rgb="FF374151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0"/>
      <color rgb="FFA0785A"/>
      <name val="Calibri"/>
      <family val="0"/>
      <charset val="1"/>
    </font>
    <font>
      <i val="true"/>
      <sz val="9"/>
      <color rgb="FF374151"/>
      <name val="Calibri"/>
      <family val="0"/>
      <charset val="1"/>
    </font>
    <font>
      <b val="true"/>
      <sz val="9"/>
      <color rgb="FF166534"/>
      <name val="Calibri"/>
      <family val="0"/>
      <charset val="1"/>
    </font>
    <font>
      <b val="true"/>
      <sz val="9"/>
      <color rgb="FF9A3412"/>
      <name val="Calibri"/>
      <family val="0"/>
      <charset val="1"/>
    </font>
    <font>
      <b val="true"/>
      <sz val="9"/>
      <color rgb="FF854D0E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A0785A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2"/>
      <color rgb="FFA0785A"/>
      <name val="Calibri"/>
      <family val="0"/>
      <charset val="1"/>
    </font>
    <font>
      <b val="true"/>
      <sz val="10"/>
      <color rgb="FF9A3412"/>
      <name val="Calibri"/>
      <family val="0"/>
      <charset val="1"/>
    </font>
    <font>
      <b val="true"/>
      <sz val="11"/>
      <color rgb="FF9A3412"/>
      <name val="Calibri"/>
      <family val="0"/>
      <charset val="1"/>
    </font>
    <font>
      <b val="true"/>
      <sz val="10"/>
      <color rgb="FF854D0E"/>
      <name val="Calibri"/>
      <family val="0"/>
      <charset val="1"/>
    </font>
    <font>
      <b val="true"/>
      <sz val="11"/>
      <color rgb="FF854D0E"/>
      <name val="Calibri"/>
      <family val="0"/>
      <charset val="1"/>
    </font>
    <font>
      <b val="true"/>
      <sz val="10"/>
      <color rgb="FF4A7C2A"/>
      <name val="Calibri"/>
      <family val="0"/>
      <charset val="1"/>
    </font>
    <font>
      <b val="true"/>
      <sz val="11"/>
      <color rgb="FF4A7C2A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8"/>
      <color rgb="FFCCCCCC"/>
      <name val="Calibri"/>
      <family val="0"/>
      <charset val="1"/>
    </font>
    <font>
      <b val="true"/>
      <sz val="24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0"/>
      <color rgb="FF166534"/>
      <name val="Calibri"/>
      <family val="0"/>
      <charset val="1"/>
    </font>
    <font>
      <sz val="10"/>
      <color rgb="FF9A3412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166534"/>
      <name val="Calibri"/>
      <family val="0"/>
      <charset val="1"/>
    </font>
    <font>
      <b val="true"/>
      <sz val="10"/>
      <color rgb="FF6B7280"/>
      <name val="Calibri"/>
      <family val="0"/>
      <charset val="1"/>
    </font>
    <font>
      <i val="true"/>
      <sz val="10"/>
      <color rgb="FF111827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A0785A"/>
        <bgColor rgb="FF969696"/>
      </patternFill>
    </fill>
    <fill>
      <patternFill patternType="solid">
        <fgColor rgb="FF2D5016"/>
        <bgColor rgb="FF166534"/>
      </patternFill>
    </fill>
    <fill>
      <patternFill patternType="solid">
        <fgColor rgb="FF4A7C2A"/>
        <bgColor rgb="FF808000"/>
      </patternFill>
    </fill>
    <fill>
      <patternFill patternType="solid">
        <fgColor rgb="FFEBF3E3"/>
        <bgColor rgb="FFF3F4F6"/>
      </patternFill>
    </fill>
    <fill>
      <patternFill patternType="solid">
        <fgColor rgb="FFFFFFFF"/>
        <bgColor rgb="FFF3F4F6"/>
      </patternFill>
    </fill>
    <fill>
      <patternFill patternType="solid">
        <fgColor rgb="FFFAF0E6"/>
        <bgColor rgb="FFFFEDD5"/>
      </patternFill>
    </fill>
    <fill>
      <patternFill patternType="solid">
        <fgColor rgb="FFDCFCE7"/>
        <bgColor rgb="FFEBF3E3"/>
      </patternFill>
    </fill>
    <fill>
      <patternFill patternType="solid">
        <fgColor rgb="FFFFEDD5"/>
        <bgColor rgb="FFFAF0E6"/>
      </patternFill>
    </fill>
    <fill>
      <patternFill patternType="solid">
        <fgColor rgb="FFFEF9C3"/>
        <bgColor rgb="FFFFEDD5"/>
      </patternFill>
    </fill>
    <fill>
      <patternFill patternType="solid">
        <fgColor rgb="FF166534"/>
        <bgColor rgb="FF2D5016"/>
      </patternFill>
    </fill>
    <fill>
      <patternFill patternType="solid">
        <fgColor rgb="FF9A3412"/>
        <bgColor rgb="FF991B1B"/>
      </patternFill>
    </fill>
    <fill>
      <patternFill patternType="solid">
        <fgColor rgb="FF374151"/>
        <bgColor rgb="FF2D5016"/>
      </patternFill>
    </fill>
    <fill>
      <patternFill patternType="solid">
        <fgColor rgb="FFF3F4F6"/>
        <bgColor rgb="FFFAF0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 diagonalUp="false" diagonalDown="false">
      <left style="thin">
        <color rgb="FFD1D5DB"/>
      </left>
      <right/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7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8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8" fillId="11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8" fillId="1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8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38" fillId="1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8" fontId="3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39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39" fillId="1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0" fillId="1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0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991B1B"/>
        <sz val="11"/>
      </font>
      <fill>
        <patternFill>
          <bgColor rgb="FFFEE2E2"/>
        </patternFill>
      </fill>
    </dxf>
    <dxf>
      <font>
        <name val="Calibri"/>
        <charset val="1"/>
        <family val="0"/>
        <b val="1"/>
        <color rgb="FF166534"/>
        <sz val="9"/>
      </font>
      <fill>
        <patternFill>
          <bgColor rgb="FFDCFCE7"/>
        </patternFill>
      </fill>
    </dxf>
    <dxf>
      <font>
        <name val="Calibri"/>
        <charset val="1"/>
        <family val="0"/>
        <b val="1"/>
        <color rgb="FF4A7C2A"/>
        <sz val="9"/>
      </font>
      <fill>
        <patternFill>
          <bgColor rgb="FFEBF3E3"/>
        </patternFill>
      </fill>
    </dxf>
    <dxf>
      <font>
        <name val="Calibri"/>
        <charset val="1"/>
        <family val="0"/>
        <color rgb="FF6B7280"/>
        <sz val="9"/>
      </font>
      <fill>
        <patternFill>
          <bgColor rgb="FFF3F4F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008080"/>
      <rgbColor rgb="FFCCCCCC"/>
      <rgbColor rgb="FFA0785A"/>
      <rgbColor rgb="FF9999FF"/>
      <rgbColor rgb="FF854D0E"/>
      <rgbColor rgb="FFFEF9C3"/>
      <rgbColor rgb="FFDCFCE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EBF3E3"/>
      <rgbColor rgb="FFFFEDD5"/>
      <rgbColor rgb="FFFAF0E6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4A7C2A"/>
      <rgbColor rgb="FF111827"/>
      <rgbColor rgb="FF2D5016"/>
      <rgbColor rgb="FF9A3412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016"/>
    <pageSetUpPr fitToPage="false"/>
  </sheetPr>
  <dimension ref="A1:N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"/>
    <col collapsed="false" customWidth="true" hidden="false" outlineLevel="0" max="3" min="3" style="0" width="10"/>
    <col collapsed="false" customWidth="true" hidden="false" outlineLevel="0" max="4" min="4" style="0" width="38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6"/>
    <col collapsed="false" customWidth="true" hidden="false" outlineLevel="0" max="12" min="12" style="0" width="14"/>
    <col collapsed="false" customWidth="true" hidden="false" outlineLevel="0" max="13" min="13" style="0" width="20"/>
    <col collapsed="false" customWidth="true" hidden="false" outlineLevel="0" max="14" min="14" style="0" width="5"/>
  </cols>
  <sheetData>
    <row r="1" customFormat="false" ht="6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66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7.5" hidden="false" customHeight="true" outlineLevel="0" collapsed="false"/>
    <row r="5" customFormat="false" ht="25.5" hidden="false" customHeight="true" outlineLevel="0" collapsed="false">
      <c r="A5" s="4"/>
      <c r="B5" s="5" t="s">
        <v>2</v>
      </c>
      <c r="C5" s="6" t="s">
        <v>3</v>
      </c>
      <c r="D5" s="6"/>
      <c r="E5" s="6"/>
      <c r="F5" s="6"/>
      <c r="G5" s="5" t="s">
        <v>4</v>
      </c>
      <c r="H5" s="6" t="s">
        <v>5</v>
      </c>
      <c r="I5" s="5" t="s">
        <v>6</v>
      </c>
      <c r="J5" s="7" t="n">
        <v>46449</v>
      </c>
      <c r="K5" s="7"/>
      <c r="L5" s="5" t="s">
        <v>7</v>
      </c>
      <c r="M5" s="8" t="n">
        <v>45000</v>
      </c>
      <c r="N5" s="4"/>
    </row>
    <row r="6" customFormat="false" ht="25.5" hidden="false" customHeight="true" outlineLevel="0" collapsed="false">
      <c r="A6" s="4"/>
      <c r="B6" s="5" t="s">
        <v>8</v>
      </c>
      <c r="C6" s="9" t="s">
        <v>9</v>
      </c>
      <c r="D6" s="9"/>
      <c r="E6" s="9"/>
      <c r="F6" s="9"/>
      <c r="G6" s="5" t="s">
        <v>10</v>
      </c>
      <c r="H6" s="9" t="s">
        <v>11</v>
      </c>
      <c r="I6" s="5" t="s">
        <v>12</v>
      </c>
      <c r="J6" s="9" t="s">
        <v>13</v>
      </c>
      <c r="K6" s="9"/>
      <c r="L6" s="5" t="s">
        <v>14</v>
      </c>
      <c r="M6" s="10" t="n">
        <f aca="false">SUM(J10:J109)</f>
        <v>159990.326</v>
      </c>
      <c r="N6" s="4"/>
    </row>
    <row r="7" customFormat="false" ht="25.5" hidden="false" customHeight="true" outlineLevel="0" collapsed="false">
      <c r="A7" s="4"/>
      <c r="B7" s="5" t="s">
        <v>15</v>
      </c>
      <c r="C7" s="9" t="s">
        <v>16</v>
      </c>
      <c r="D7" s="9"/>
      <c r="E7" s="9"/>
      <c r="F7" s="9"/>
      <c r="G7" s="5" t="s">
        <v>17</v>
      </c>
      <c r="H7" s="9" t="s">
        <v>18</v>
      </c>
      <c r="I7" s="5" t="s">
        <v>19</v>
      </c>
      <c r="J7" s="11" t="n">
        <f aca="false">SUM(I10:I109)</f>
        <v>5587.463</v>
      </c>
      <c r="K7" s="11"/>
      <c r="L7" s="5" t="s">
        <v>20</v>
      </c>
      <c r="M7" s="8" t="n">
        <f aca="false">SUM(K10:K109)</f>
        <v>34995.163</v>
      </c>
      <c r="N7" s="4"/>
    </row>
    <row r="8" customFormat="false" ht="7.5" hidden="false" customHeight="true" outlineLevel="0" collapsed="false"/>
    <row r="9" customFormat="false" ht="43.5" hidden="false" customHeight="true" outlineLevel="0" collapsed="false">
      <c r="A9" s="12"/>
      <c r="B9" s="12" t="s">
        <v>21</v>
      </c>
      <c r="C9" s="12" t="s">
        <v>22</v>
      </c>
      <c r="D9" s="12" t="s">
        <v>23</v>
      </c>
      <c r="E9" s="12" t="s">
        <v>24</v>
      </c>
      <c r="F9" s="12" t="s">
        <v>25</v>
      </c>
      <c r="G9" s="12" t="s">
        <v>26</v>
      </c>
      <c r="H9" s="12" t="s">
        <v>27</v>
      </c>
      <c r="I9" s="12" t="s">
        <v>28</v>
      </c>
      <c r="J9" s="12" t="s">
        <v>29</v>
      </c>
      <c r="K9" s="12" t="s">
        <v>30</v>
      </c>
      <c r="L9" s="13" t="s">
        <v>31</v>
      </c>
      <c r="M9" s="12" t="s">
        <v>32</v>
      </c>
      <c r="N9" s="12"/>
    </row>
    <row r="10" customFormat="false" ht="24" hidden="false" customHeight="true" outlineLevel="0" collapsed="false">
      <c r="A10" s="4"/>
      <c r="B10" s="14" t="s">
        <v>33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"/>
    </row>
    <row r="11" customFormat="false" ht="21.75" hidden="false" customHeight="true" outlineLevel="0" collapsed="false">
      <c r="A11" s="4"/>
      <c r="B11" s="15" t="s">
        <v>34</v>
      </c>
      <c r="C11" s="16" t="s">
        <v>35</v>
      </c>
      <c r="D11" s="17" t="s">
        <v>36</v>
      </c>
      <c r="E11" s="18" t="n">
        <v>12.5</v>
      </c>
      <c r="F11" s="19" t="s">
        <v>37</v>
      </c>
      <c r="G11" s="20" t="n">
        <v>148</v>
      </c>
      <c r="H11" s="21" t="s">
        <v>38</v>
      </c>
      <c r="I11" s="22" t="n">
        <f aca="false">E11*G11*(19/100)</f>
        <v>351.5</v>
      </c>
      <c r="J11" s="23" t="n">
        <f aca="false">E11*G11</f>
        <v>1850</v>
      </c>
      <c r="K11" s="24" t="n">
        <f aca="false">J11+I11</f>
        <v>2201.5</v>
      </c>
      <c r="L11" s="25" t="s">
        <v>39</v>
      </c>
      <c r="M11" s="26" t="s">
        <v>40</v>
      </c>
      <c r="N11" s="27"/>
    </row>
    <row r="12" customFormat="false" ht="21.75" hidden="false" customHeight="true" outlineLevel="0" collapsed="false">
      <c r="A12" s="4"/>
      <c r="B12" s="28" t="s">
        <v>41</v>
      </c>
      <c r="C12" s="29" t="s">
        <v>42</v>
      </c>
      <c r="D12" s="30" t="s">
        <v>43</v>
      </c>
      <c r="E12" s="31" t="n">
        <v>8</v>
      </c>
      <c r="F12" s="32" t="s">
        <v>44</v>
      </c>
      <c r="G12" s="33" t="n">
        <v>62.5</v>
      </c>
      <c r="H12" s="34" t="s">
        <v>38</v>
      </c>
      <c r="I12" s="35" t="n">
        <f aca="false">E12*G12*(19/100)</f>
        <v>95</v>
      </c>
      <c r="J12" s="23" t="n">
        <f aca="false">E12*G12</f>
        <v>500</v>
      </c>
      <c r="K12" s="24" t="n">
        <f aca="false">J12+I12</f>
        <v>595</v>
      </c>
      <c r="L12" s="36" t="s">
        <v>45</v>
      </c>
      <c r="M12" s="26" t="s">
        <v>40</v>
      </c>
      <c r="N12" s="37"/>
    </row>
    <row r="13" customFormat="false" ht="21.75" hidden="false" customHeight="true" outlineLevel="0" collapsed="false">
      <c r="A13" s="4"/>
      <c r="B13" s="15" t="s">
        <v>46</v>
      </c>
      <c r="C13" s="16" t="s">
        <v>47</v>
      </c>
      <c r="D13" s="17" t="s">
        <v>48</v>
      </c>
      <c r="E13" s="18" t="n">
        <v>24</v>
      </c>
      <c r="F13" s="19" t="s">
        <v>44</v>
      </c>
      <c r="G13" s="20" t="n">
        <v>41.2</v>
      </c>
      <c r="H13" s="21" t="s">
        <v>38</v>
      </c>
      <c r="I13" s="22" t="n">
        <f aca="false">E13*G13*(19/100)</f>
        <v>187.872</v>
      </c>
      <c r="J13" s="23" t="n">
        <f aca="false">E13*G13</f>
        <v>988.8</v>
      </c>
      <c r="K13" s="24" t="n">
        <f aca="false">J13+I13</f>
        <v>1176.672</v>
      </c>
      <c r="L13" s="25" t="s">
        <v>45</v>
      </c>
      <c r="M13" s="26" t="s">
        <v>40</v>
      </c>
      <c r="N13" s="27"/>
    </row>
    <row r="14" customFormat="false" ht="21.75" hidden="false" customHeight="true" outlineLevel="0" collapsed="false">
      <c r="A14" s="4"/>
      <c r="B14" s="28" t="s">
        <v>49</v>
      </c>
      <c r="C14" s="29" t="s">
        <v>50</v>
      </c>
      <c r="D14" s="30" t="s">
        <v>51</v>
      </c>
      <c r="E14" s="31" t="n">
        <v>16</v>
      </c>
      <c r="F14" s="32" t="s">
        <v>44</v>
      </c>
      <c r="G14" s="33" t="n">
        <v>34.8</v>
      </c>
      <c r="H14" s="34" t="s">
        <v>38</v>
      </c>
      <c r="I14" s="35" t="n">
        <f aca="false">E14*G14*(19/100)</f>
        <v>105.792</v>
      </c>
      <c r="J14" s="23" t="n">
        <f aca="false">E14*G14</f>
        <v>556.8</v>
      </c>
      <c r="K14" s="24" t="n">
        <f aca="false">J14+I14</f>
        <v>662.592</v>
      </c>
      <c r="L14" s="36" t="s">
        <v>52</v>
      </c>
      <c r="M14" s="38" t="s">
        <v>53</v>
      </c>
      <c r="N14" s="37"/>
    </row>
    <row r="15" customFormat="false" ht="21.75" hidden="false" customHeight="true" outlineLevel="0" collapsed="false">
      <c r="A15" s="4"/>
      <c r="B15" s="15" t="s">
        <v>54</v>
      </c>
      <c r="C15" s="16" t="s">
        <v>55</v>
      </c>
      <c r="D15" s="17" t="s">
        <v>56</v>
      </c>
      <c r="E15" s="18" t="n">
        <v>18</v>
      </c>
      <c r="F15" s="19" t="s">
        <v>57</v>
      </c>
      <c r="G15" s="20" t="n">
        <v>28.5</v>
      </c>
      <c r="H15" s="21" t="s">
        <v>38</v>
      </c>
      <c r="I15" s="22" t="n">
        <f aca="false">E15*G15*(19/100)</f>
        <v>97.47</v>
      </c>
      <c r="J15" s="23" t="n">
        <f aca="false">E15*G15</f>
        <v>513</v>
      </c>
      <c r="K15" s="24" t="n">
        <f aca="false">J15+I15</f>
        <v>610.47</v>
      </c>
      <c r="L15" s="25" t="s">
        <v>58</v>
      </c>
      <c r="M15" s="39" t="s">
        <v>59</v>
      </c>
      <c r="N15" s="27"/>
    </row>
    <row r="16" customFormat="false" ht="24" hidden="false" customHeight="true" outlineLevel="0" collapsed="false">
      <c r="A16" s="4"/>
      <c r="B16" s="14" t="s">
        <v>60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4"/>
    </row>
    <row r="17" customFormat="false" ht="21.75" hidden="false" customHeight="true" outlineLevel="0" collapsed="false">
      <c r="A17" s="4"/>
      <c r="B17" s="15" t="s">
        <v>61</v>
      </c>
      <c r="C17" s="16" t="s">
        <v>62</v>
      </c>
      <c r="D17" s="17" t="s">
        <v>63</v>
      </c>
      <c r="E17" s="18" t="n">
        <v>420</v>
      </c>
      <c r="F17" s="19" t="s">
        <v>44</v>
      </c>
      <c r="G17" s="20" t="n">
        <v>1.85</v>
      </c>
      <c r="H17" s="21" t="s">
        <v>38</v>
      </c>
      <c r="I17" s="22" t="n">
        <f aca="false">E17*G17*(19/100)</f>
        <v>147.63</v>
      </c>
      <c r="J17" s="23" t="n">
        <f aca="false">E17*G17</f>
        <v>777</v>
      </c>
      <c r="K17" s="24" t="n">
        <f aca="false">J17+I17</f>
        <v>924.63</v>
      </c>
      <c r="L17" s="25" t="s">
        <v>64</v>
      </c>
      <c r="M17" s="26" t="s">
        <v>40</v>
      </c>
      <c r="N17" s="27"/>
    </row>
    <row r="18" customFormat="false" ht="21.75" hidden="false" customHeight="true" outlineLevel="0" collapsed="false">
      <c r="A18" s="4"/>
      <c r="B18" s="28" t="s">
        <v>65</v>
      </c>
      <c r="C18" s="29" t="s">
        <v>66</v>
      </c>
      <c r="D18" s="30" t="s">
        <v>67</v>
      </c>
      <c r="E18" s="31" t="n">
        <v>48</v>
      </c>
      <c r="F18" s="32" t="s">
        <v>68</v>
      </c>
      <c r="G18" s="33" t="n">
        <v>9.4</v>
      </c>
      <c r="H18" s="34" t="s">
        <v>38</v>
      </c>
      <c r="I18" s="35" t="n">
        <f aca="false">E18*G18*(19/100)</f>
        <v>85.728</v>
      </c>
      <c r="J18" s="23" t="n">
        <f aca="false">E18*G18</f>
        <v>451.2</v>
      </c>
      <c r="K18" s="24" t="n">
        <f aca="false">J18+I18</f>
        <v>536.928</v>
      </c>
      <c r="L18" s="36" t="s">
        <v>64</v>
      </c>
      <c r="M18" s="26" t="s">
        <v>40</v>
      </c>
      <c r="N18" s="37"/>
    </row>
    <row r="19" customFormat="false" ht="21.75" hidden="false" customHeight="true" outlineLevel="0" collapsed="false">
      <c r="A19" s="4"/>
      <c r="B19" s="15" t="s">
        <v>69</v>
      </c>
      <c r="C19" s="16" t="s">
        <v>70</v>
      </c>
      <c r="D19" s="17" t="s">
        <v>71</v>
      </c>
      <c r="E19" s="18" t="n">
        <v>36</v>
      </c>
      <c r="F19" s="19" t="s">
        <v>68</v>
      </c>
      <c r="G19" s="20" t="n">
        <v>12.8</v>
      </c>
      <c r="H19" s="21" t="s">
        <v>38</v>
      </c>
      <c r="I19" s="22" t="n">
        <f aca="false">E19*G19*(19/100)</f>
        <v>87.552</v>
      </c>
      <c r="J19" s="23" t="n">
        <f aca="false">E19*G19</f>
        <v>460.8</v>
      </c>
      <c r="K19" s="24" t="n">
        <f aca="false">J19+I19</f>
        <v>548.352</v>
      </c>
      <c r="L19" s="25" t="s">
        <v>64</v>
      </c>
      <c r="M19" s="40" t="s">
        <v>72</v>
      </c>
      <c r="N19" s="27"/>
    </row>
    <row r="20" customFormat="false" ht="21.75" hidden="false" customHeight="true" outlineLevel="0" collapsed="false">
      <c r="A20" s="4"/>
      <c r="B20" s="28" t="s">
        <v>73</v>
      </c>
      <c r="C20" s="29" t="s">
        <v>74</v>
      </c>
      <c r="D20" s="30" t="s">
        <v>75</v>
      </c>
      <c r="E20" s="31" t="n">
        <v>22</v>
      </c>
      <c r="F20" s="32" t="s">
        <v>44</v>
      </c>
      <c r="G20" s="33" t="n">
        <v>4.2</v>
      </c>
      <c r="H20" s="34" t="s">
        <v>38</v>
      </c>
      <c r="I20" s="35" t="n">
        <f aca="false">E20*G20*(19/100)</f>
        <v>17.556</v>
      </c>
      <c r="J20" s="23" t="n">
        <f aca="false">E20*G20</f>
        <v>92.4</v>
      </c>
      <c r="K20" s="24" t="n">
        <f aca="false">J20+I20</f>
        <v>109.956</v>
      </c>
      <c r="L20" s="36" t="s">
        <v>76</v>
      </c>
      <c r="M20" s="38" t="s">
        <v>53</v>
      </c>
      <c r="N20" s="37"/>
    </row>
    <row r="21" customFormat="false" ht="21.75" hidden="false" customHeight="true" outlineLevel="0" collapsed="false">
      <c r="A21" s="4"/>
      <c r="B21" s="15" t="s">
        <v>77</v>
      </c>
      <c r="C21" s="16" t="s">
        <v>78</v>
      </c>
      <c r="D21" s="17" t="s">
        <v>79</v>
      </c>
      <c r="E21" s="18" t="n">
        <v>3</v>
      </c>
      <c r="F21" s="19" t="s">
        <v>80</v>
      </c>
      <c r="G21" s="20" t="n">
        <v>38.9</v>
      </c>
      <c r="H21" s="21" t="s">
        <v>38</v>
      </c>
      <c r="I21" s="22" t="n">
        <f aca="false">E21*G21*(19/100)</f>
        <v>22.173</v>
      </c>
      <c r="J21" s="23" t="n">
        <f aca="false">E21*G21</f>
        <v>116.7</v>
      </c>
      <c r="K21" s="24" t="n">
        <f aca="false">J21+I21</f>
        <v>138.873</v>
      </c>
      <c r="L21" s="25" t="s">
        <v>58</v>
      </c>
      <c r="M21" s="39" t="s">
        <v>59</v>
      </c>
      <c r="N21" s="27"/>
    </row>
    <row r="22" customFormat="false" ht="21.75" hidden="false" customHeight="true" outlineLevel="0" collapsed="false">
      <c r="A22" s="4"/>
      <c r="B22" s="28" t="s">
        <v>81</v>
      </c>
      <c r="C22" s="29" t="s">
        <v>82</v>
      </c>
      <c r="D22" s="30" t="s">
        <v>83</v>
      </c>
      <c r="E22" s="31" t="n">
        <v>200</v>
      </c>
      <c r="F22" s="32" t="s">
        <v>44</v>
      </c>
      <c r="G22" s="33" t="n">
        <v>0.28</v>
      </c>
      <c r="H22" s="34" t="s">
        <v>38</v>
      </c>
      <c r="I22" s="35" t="n">
        <f aca="false">E22*G22*(19/100)</f>
        <v>10.64</v>
      </c>
      <c r="J22" s="23" t="n">
        <f aca="false">E22*G22</f>
        <v>56</v>
      </c>
      <c r="K22" s="24" t="n">
        <f aca="false">J22+I22</f>
        <v>66.64</v>
      </c>
      <c r="L22" s="36" t="s">
        <v>76</v>
      </c>
      <c r="M22" s="26" t="s">
        <v>40</v>
      </c>
      <c r="N22" s="37"/>
    </row>
    <row r="23" customFormat="false" ht="24" hidden="false" customHeight="true" outlineLevel="0" collapsed="false">
      <c r="A23" s="4"/>
      <c r="B23" s="14" t="s">
        <v>84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"/>
    </row>
    <row r="24" customFormat="false" ht="21.75" hidden="false" customHeight="true" outlineLevel="0" collapsed="false">
      <c r="A24" s="4"/>
      <c r="B24" s="28" t="s">
        <v>85</v>
      </c>
      <c r="C24" s="29" t="s">
        <v>86</v>
      </c>
      <c r="D24" s="30" t="s">
        <v>87</v>
      </c>
      <c r="E24" s="31" t="n">
        <v>95</v>
      </c>
      <c r="F24" s="32" t="s">
        <v>57</v>
      </c>
      <c r="G24" s="33" t="n">
        <v>18.4</v>
      </c>
      <c r="H24" s="34" t="s">
        <v>38</v>
      </c>
      <c r="I24" s="35" t="n">
        <f aca="false">E24*G24*(19/100)</f>
        <v>332.12</v>
      </c>
      <c r="J24" s="23" t="n">
        <f aca="false">E24*G24</f>
        <v>1748</v>
      </c>
      <c r="K24" s="24" t="n">
        <f aca="false">J24+I24</f>
        <v>2080.12</v>
      </c>
      <c r="L24" s="36" t="s">
        <v>58</v>
      </c>
      <c r="M24" s="38" t="s">
        <v>53</v>
      </c>
      <c r="N24" s="37"/>
    </row>
    <row r="25" customFormat="false" ht="21.75" hidden="false" customHeight="true" outlineLevel="0" collapsed="false">
      <c r="A25" s="4"/>
      <c r="B25" s="15" t="s">
        <v>88</v>
      </c>
      <c r="C25" s="16" t="s">
        <v>89</v>
      </c>
      <c r="D25" s="17" t="s">
        <v>90</v>
      </c>
      <c r="E25" s="18" t="n">
        <v>14</v>
      </c>
      <c r="F25" s="19" t="s">
        <v>68</v>
      </c>
      <c r="G25" s="20" t="n">
        <v>22.5</v>
      </c>
      <c r="H25" s="21" t="s">
        <v>38</v>
      </c>
      <c r="I25" s="22" t="n">
        <f aca="false">E25*G25*(19/100)</f>
        <v>59.85</v>
      </c>
      <c r="J25" s="23" t="n">
        <f aca="false">E25*G25</f>
        <v>315</v>
      </c>
      <c r="K25" s="24" t="n">
        <f aca="false">J25+I25</f>
        <v>374.85</v>
      </c>
      <c r="L25" s="25" t="s">
        <v>58</v>
      </c>
      <c r="M25" s="39" t="s">
        <v>59</v>
      </c>
      <c r="N25" s="27"/>
    </row>
    <row r="26" customFormat="false" ht="21.75" hidden="false" customHeight="true" outlineLevel="0" collapsed="false">
      <c r="A26" s="4"/>
      <c r="B26" s="28" t="s">
        <v>91</v>
      </c>
      <c r="C26" s="29" t="s">
        <v>92</v>
      </c>
      <c r="D26" s="30" t="s">
        <v>93</v>
      </c>
      <c r="E26" s="31" t="n">
        <v>8</v>
      </c>
      <c r="F26" s="32" t="s">
        <v>44</v>
      </c>
      <c r="G26" s="33" t="n">
        <v>48</v>
      </c>
      <c r="H26" s="34" t="s">
        <v>38</v>
      </c>
      <c r="I26" s="35" t="n">
        <f aca="false">E26*G26*(19/100)</f>
        <v>72.96</v>
      </c>
      <c r="J26" s="23" t="n">
        <f aca="false">E26*G26</f>
        <v>384</v>
      </c>
      <c r="K26" s="24" t="n">
        <f aca="false">J26+I26</f>
        <v>456.96</v>
      </c>
      <c r="L26" s="36" t="s">
        <v>94</v>
      </c>
      <c r="M26" s="39" t="s">
        <v>59</v>
      </c>
      <c r="N26" s="37"/>
    </row>
    <row r="27" customFormat="false" ht="21.75" hidden="false" customHeight="true" outlineLevel="0" collapsed="false">
      <c r="A27" s="4"/>
      <c r="B27" s="15" t="s">
        <v>95</v>
      </c>
      <c r="C27" s="16" t="s">
        <v>96</v>
      </c>
      <c r="D27" s="17" t="s">
        <v>97</v>
      </c>
      <c r="E27" s="18" t="n">
        <v>12</v>
      </c>
      <c r="F27" s="19" t="s">
        <v>44</v>
      </c>
      <c r="G27" s="20" t="n">
        <v>2.1</v>
      </c>
      <c r="H27" s="21" t="s">
        <v>38</v>
      </c>
      <c r="I27" s="22" t="n">
        <f aca="false">E27*G27*(19/100)</f>
        <v>4.788</v>
      </c>
      <c r="J27" s="23" t="n">
        <f aca="false">E27*G27</f>
        <v>25.2</v>
      </c>
      <c r="K27" s="24" t="n">
        <f aca="false">J27+I27</f>
        <v>29.988</v>
      </c>
      <c r="L27" s="25" t="s">
        <v>98</v>
      </c>
      <c r="M27" s="38" t="s">
        <v>53</v>
      </c>
      <c r="N27" s="27"/>
    </row>
    <row r="28" customFormat="false" ht="21.75" hidden="false" customHeight="true" outlineLevel="0" collapsed="false">
      <c r="A28" s="4"/>
      <c r="B28" s="28" t="s">
        <v>99</v>
      </c>
      <c r="C28" s="29" t="s">
        <v>100</v>
      </c>
      <c r="D28" s="30" t="s">
        <v>101</v>
      </c>
      <c r="E28" s="31" t="n">
        <v>6</v>
      </c>
      <c r="F28" s="32" t="s">
        <v>102</v>
      </c>
      <c r="G28" s="33" t="n">
        <v>24.8</v>
      </c>
      <c r="H28" s="34" t="s">
        <v>38</v>
      </c>
      <c r="I28" s="35" t="n">
        <f aca="false">E28*G28*(19/100)</f>
        <v>28.272</v>
      </c>
      <c r="J28" s="23" t="n">
        <f aca="false">E28*G28</f>
        <v>148.8</v>
      </c>
      <c r="K28" s="24" t="n">
        <f aca="false">J28+I28</f>
        <v>177.072</v>
      </c>
      <c r="L28" s="36" t="s">
        <v>76</v>
      </c>
      <c r="M28" s="39" t="s">
        <v>59</v>
      </c>
      <c r="N28" s="37"/>
    </row>
    <row r="29" customFormat="false" ht="24" hidden="false" customHeight="true" outlineLevel="0" collapsed="false">
      <c r="A29" s="4"/>
      <c r="B29" s="14" t="s">
        <v>103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4"/>
    </row>
    <row r="30" customFormat="false" ht="21.75" hidden="false" customHeight="true" outlineLevel="0" collapsed="false">
      <c r="A30" s="4"/>
      <c r="B30" s="28" t="s">
        <v>104</v>
      </c>
      <c r="C30" s="29" t="s">
        <v>105</v>
      </c>
      <c r="D30" s="30" t="s">
        <v>106</v>
      </c>
      <c r="E30" s="31" t="n">
        <v>180</v>
      </c>
      <c r="F30" s="32" t="s">
        <v>57</v>
      </c>
      <c r="G30" s="33" t="n">
        <v>18.9</v>
      </c>
      <c r="H30" s="34" t="s">
        <v>38</v>
      </c>
      <c r="I30" s="35" t="n">
        <f aca="false">E30*G30*(19/100)</f>
        <v>646.38</v>
      </c>
      <c r="J30" s="23" t="n">
        <f aca="false">E30*G30</f>
        <v>3402</v>
      </c>
      <c r="K30" s="24" t="n">
        <f aca="false">J30+I30</f>
        <v>4048.38</v>
      </c>
      <c r="L30" s="36" t="s">
        <v>107</v>
      </c>
      <c r="M30" s="38" t="s">
        <v>53</v>
      </c>
      <c r="N30" s="37"/>
    </row>
    <row r="31" customFormat="false" ht="21.75" hidden="false" customHeight="true" outlineLevel="0" collapsed="false">
      <c r="A31" s="4"/>
      <c r="B31" s="15" t="s">
        <v>108</v>
      </c>
      <c r="C31" s="16" t="s">
        <v>109</v>
      </c>
      <c r="D31" s="17" t="s">
        <v>110</v>
      </c>
      <c r="E31" s="18" t="n">
        <v>12</v>
      </c>
      <c r="F31" s="19" t="s">
        <v>80</v>
      </c>
      <c r="G31" s="20" t="n">
        <v>62</v>
      </c>
      <c r="H31" s="21" t="s">
        <v>38</v>
      </c>
      <c r="I31" s="22" t="n">
        <f aca="false">E31*G31*(19/100)</f>
        <v>141.36</v>
      </c>
      <c r="J31" s="23" t="n">
        <f aca="false">E31*G31</f>
        <v>744</v>
      </c>
      <c r="K31" s="24" t="n">
        <f aca="false">J31+I31</f>
        <v>885.36</v>
      </c>
      <c r="L31" s="25" t="s">
        <v>107</v>
      </c>
      <c r="M31" s="39" t="s">
        <v>59</v>
      </c>
      <c r="N31" s="27"/>
    </row>
    <row r="32" customFormat="false" ht="21.75" hidden="false" customHeight="true" outlineLevel="0" collapsed="false">
      <c r="A32" s="4"/>
      <c r="B32" s="28" t="s">
        <v>111</v>
      </c>
      <c r="C32" s="29" t="s">
        <v>112</v>
      </c>
      <c r="D32" s="30" t="s">
        <v>113</v>
      </c>
      <c r="E32" s="31" t="n">
        <v>4</v>
      </c>
      <c r="F32" s="32" t="s">
        <v>80</v>
      </c>
      <c r="G32" s="33" t="n">
        <v>18.5</v>
      </c>
      <c r="H32" s="34" t="s">
        <v>38</v>
      </c>
      <c r="I32" s="35" t="n">
        <f aca="false">E32*G32*(19/100)</f>
        <v>14.06</v>
      </c>
      <c r="J32" s="23" t="n">
        <f aca="false">E32*G32</f>
        <v>74</v>
      </c>
      <c r="K32" s="24" t="n">
        <f aca="false">J32+I32</f>
        <v>88.06</v>
      </c>
      <c r="L32" s="36" t="s">
        <v>107</v>
      </c>
      <c r="M32" s="39" t="s">
        <v>59</v>
      </c>
      <c r="N32" s="37"/>
    </row>
    <row r="33" customFormat="false" ht="21.75" hidden="false" customHeight="true" outlineLevel="0" collapsed="false">
      <c r="A33" s="4"/>
      <c r="B33" s="15" t="s">
        <v>114</v>
      </c>
      <c r="C33" s="16" t="s">
        <v>115</v>
      </c>
      <c r="D33" s="17" t="s">
        <v>116</v>
      </c>
      <c r="E33" s="18" t="n">
        <v>18</v>
      </c>
      <c r="F33" s="19" t="s">
        <v>44</v>
      </c>
      <c r="G33" s="20" t="n">
        <v>24.6</v>
      </c>
      <c r="H33" s="21" t="s">
        <v>38</v>
      </c>
      <c r="I33" s="22" t="n">
        <f aca="false">E33*G33*(19/100)</f>
        <v>84.132</v>
      </c>
      <c r="J33" s="23" t="n">
        <f aca="false">E33*G33</f>
        <v>442.8</v>
      </c>
      <c r="K33" s="24" t="n">
        <f aca="false">J33+I33</f>
        <v>526.932</v>
      </c>
      <c r="L33" s="25" t="s">
        <v>117</v>
      </c>
      <c r="M33" s="38" t="s">
        <v>53</v>
      </c>
      <c r="N33" s="27"/>
    </row>
    <row r="34" customFormat="false" ht="21.75" hidden="false" customHeight="true" outlineLevel="0" collapsed="false">
      <c r="A34" s="4"/>
      <c r="B34" s="28" t="s">
        <v>118</v>
      </c>
      <c r="C34" s="29" t="s">
        <v>119</v>
      </c>
      <c r="D34" s="30" t="s">
        <v>120</v>
      </c>
      <c r="E34" s="31" t="n">
        <v>2</v>
      </c>
      <c r="F34" s="32" t="s">
        <v>44</v>
      </c>
      <c r="G34" s="33" t="n">
        <v>380</v>
      </c>
      <c r="H34" s="34" t="s">
        <v>38</v>
      </c>
      <c r="I34" s="35" t="n">
        <f aca="false">E34*G34*(19/100)</f>
        <v>144.4</v>
      </c>
      <c r="J34" s="23" t="n">
        <f aca="false">E34*G34</f>
        <v>760</v>
      </c>
      <c r="K34" s="24" t="n">
        <f aca="false">J34+I34</f>
        <v>904.4</v>
      </c>
      <c r="L34" s="36" t="s">
        <v>107</v>
      </c>
      <c r="M34" s="39" t="s">
        <v>59</v>
      </c>
      <c r="N34" s="37"/>
    </row>
    <row r="35" customFormat="false" ht="21.75" hidden="false" customHeight="true" outlineLevel="0" collapsed="false">
      <c r="A35" s="4"/>
      <c r="B35" s="15" t="s">
        <v>121</v>
      </c>
      <c r="C35" s="16" t="s">
        <v>122</v>
      </c>
      <c r="D35" s="17" t="s">
        <v>123</v>
      </c>
      <c r="E35" s="18" t="n">
        <v>3</v>
      </c>
      <c r="F35" s="19" t="s">
        <v>80</v>
      </c>
      <c r="G35" s="20" t="n">
        <v>145</v>
      </c>
      <c r="H35" s="21" t="s">
        <v>38</v>
      </c>
      <c r="I35" s="22" t="n">
        <f aca="false">E35*G35*(19/100)</f>
        <v>82.65</v>
      </c>
      <c r="J35" s="23" t="n">
        <f aca="false">E35*G35</f>
        <v>435</v>
      </c>
      <c r="K35" s="24" t="n">
        <f aca="false">J35+I35</f>
        <v>517.65</v>
      </c>
      <c r="L35" s="25" t="s">
        <v>107</v>
      </c>
      <c r="M35" s="39" t="s">
        <v>59</v>
      </c>
      <c r="N35" s="27"/>
    </row>
    <row r="36" customFormat="false" ht="24" hidden="false" customHeight="true" outlineLevel="0" collapsed="false">
      <c r="A36" s="4"/>
      <c r="B36" s="14" t="s">
        <v>124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4"/>
    </row>
    <row r="37" customFormat="false" ht="21.75" hidden="false" customHeight="true" outlineLevel="0" collapsed="false">
      <c r="A37" s="4"/>
      <c r="B37" s="15" t="s">
        <v>125</v>
      </c>
      <c r="C37" s="16" t="s">
        <v>126</v>
      </c>
      <c r="D37" s="17" t="s">
        <v>127</v>
      </c>
      <c r="E37" s="18" t="n">
        <v>72</v>
      </c>
      <c r="F37" s="19" t="s">
        <v>44</v>
      </c>
      <c r="G37" s="20" t="n">
        <v>9.8</v>
      </c>
      <c r="H37" s="21" t="s">
        <v>38</v>
      </c>
      <c r="I37" s="22" t="n">
        <f aca="false">E37*G37*(19/100)</f>
        <v>134.064</v>
      </c>
      <c r="J37" s="23" t="n">
        <f aca="false">E37*G37</f>
        <v>705.6</v>
      </c>
      <c r="K37" s="24" t="n">
        <f aca="false">J37+I37</f>
        <v>839.664</v>
      </c>
      <c r="L37" s="25" t="s">
        <v>128</v>
      </c>
      <c r="M37" s="40" t="s">
        <v>72</v>
      </c>
      <c r="N37" s="27"/>
    </row>
    <row r="38" customFormat="false" ht="21.75" hidden="false" customHeight="true" outlineLevel="0" collapsed="false">
      <c r="A38" s="4"/>
      <c r="B38" s="28" t="s">
        <v>129</v>
      </c>
      <c r="C38" s="29" t="s">
        <v>130</v>
      </c>
      <c r="D38" s="30" t="s">
        <v>131</v>
      </c>
      <c r="E38" s="31" t="n">
        <v>38</v>
      </c>
      <c r="F38" s="32" t="s">
        <v>44</v>
      </c>
      <c r="G38" s="33" t="n">
        <v>5.2</v>
      </c>
      <c r="H38" s="34" t="s">
        <v>38</v>
      </c>
      <c r="I38" s="35" t="n">
        <f aca="false">E38*G38*(19/100)</f>
        <v>37.544</v>
      </c>
      <c r="J38" s="23" t="n">
        <f aca="false">E38*G38</f>
        <v>197.6</v>
      </c>
      <c r="K38" s="24" t="n">
        <f aca="false">J38+I38</f>
        <v>235.144</v>
      </c>
      <c r="L38" s="36" t="s">
        <v>128</v>
      </c>
      <c r="M38" s="26" t="s">
        <v>40</v>
      </c>
      <c r="N38" s="37"/>
    </row>
    <row r="39" customFormat="false" ht="21.75" hidden="false" customHeight="true" outlineLevel="0" collapsed="false">
      <c r="A39" s="4"/>
      <c r="B39" s="15" t="s">
        <v>132</v>
      </c>
      <c r="C39" s="16" t="s">
        <v>133</v>
      </c>
      <c r="D39" s="17" t="s">
        <v>134</v>
      </c>
      <c r="E39" s="18" t="n">
        <v>18</v>
      </c>
      <c r="F39" s="19" t="s">
        <v>102</v>
      </c>
      <c r="G39" s="20" t="n">
        <v>12.4</v>
      </c>
      <c r="H39" s="21" t="s">
        <v>38</v>
      </c>
      <c r="I39" s="22" t="n">
        <f aca="false">E39*G39*(19/100)</f>
        <v>42.408</v>
      </c>
      <c r="J39" s="23" t="n">
        <f aca="false">E39*G39</f>
        <v>223.2</v>
      </c>
      <c r="K39" s="24" t="n">
        <f aca="false">J39+I39</f>
        <v>265.608</v>
      </c>
      <c r="L39" s="25" t="s">
        <v>64</v>
      </c>
      <c r="M39" s="26" t="s">
        <v>40</v>
      </c>
      <c r="N39" s="27"/>
    </row>
    <row r="40" customFormat="false" ht="21.75" hidden="false" customHeight="true" outlineLevel="0" collapsed="false">
      <c r="A40" s="4"/>
      <c r="B40" s="28" t="s">
        <v>135</v>
      </c>
      <c r="C40" s="29" t="s">
        <v>136</v>
      </c>
      <c r="D40" s="30" t="s">
        <v>137</v>
      </c>
      <c r="E40" s="31" t="n">
        <v>32</v>
      </c>
      <c r="F40" s="32" t="s">
        <v>68</v>
      </c>
      <c r="G40" s="33" t="n">
        <v>8.9</v>
      </c>
      <c r="H40" s="34" t="s">
        <v>38</v>
      </c>
      <c r="I40" s="35" t="n">
        <f aca="false">E40*G40*(19/100)</f>
        <v>54.112</v>
      </c>
      <c r="J40" s="23" t="n">
        <f aca="false">E40*G40</f>
        <v>284.8</v>
      </c>
      <c r="K40" s="24" t="n">
        <f aca="false">J40+I40</f>
        <v>338.912</v>
      </c>
      <c r="L40" s="36" t="s">
        <v>64</v>
      </c>
      <c r="M40" s="38" t="s">
        <v>53</v>
      </c>
      <c r="N40" s="37"/>
    </row>
    <row r="41" customFormat="false" ht="21.75" hidden="false" customHeight="true" outlineLevel="0" collapsed="false">
      <c r="A41" s="4"/>
      <c r="B41" s="15" t="s">
        <v>138</v>
      </c>
      <c r="C41" s="16" t="s">
        <v>139</v>
      </c>
      <c r="D41" s="17" t="s">
        <v>140</v>
      </c>
      <c r="E41" s="18" t="n">
        <v>42</v>
      </c>
      <c r="F41" s="19" t="s">
        <v>102</v>
      </c>
      <c r="G41" s="20" t="n">
        <v>38</v>
      </c>
      <c r="H41" s="21" t="s">
        <v>38</v>
      </c>
      <c r="I41" s="22" t="n">
        <f aca="false">E41*G41*(19/100)</f>
        <v>303.24</v>
      </c>
      <c r="J41" s="23" t="n">
        <f aca="false">E41*G41</f>
        <v>1596</v>
      </c>
      <c r="K41" s="24" t="n">
        <f aca="false">J41+I41</f>
        <v>1899.24</v>
      </c>
      <c r="L41" s="25" t="s">
        <v>141</v>
      </c>
      <c r="M41" s="39" t="s">
        <v>59</v>
      </c>
      <c r="N41" s="27"/>
    </row>
    <row r="42" customFormat="false" ht="21.75" hidden="false" customHeight="true" outlineLevel="0" collapsed="false">
      <c r="A42" s="4"/>
      <c r="B42" s="28" t="s">
        <v>142</v>
      </c>
      <c r="C42" s="29" t="s">
        <v>143</v>
      </c>
      <c r="D42" s="30" t="s">
        <v>144</v>
      </c>
      <c r="E42" s="31" t="n">
        <v>14</v>
      </c>
      <c r="F42" s="32" t="s">
        <v>68</v>
      </c>
      <c r="G42" s="33" t="n">
        <v>18.6</v>
      </c>
      <c r="H42" s="34" t="s">
        <v>38</v>
      </c>
      <c r="I42" s="35" t="n">
        <f aca="false">E42*G42*(19/100)</f>
        <v>49.476</v>
      </c>
      <c r="J42" s="23" t="n">
        <f aca="false">E42*G42</f>
        <v>260.4</v>
      </c>
      <c r="K42" s="24" t="n">
        <f aca="false">J42+I42</f>
        <v>309.876</v>
      </c>
      <c r="L42" s="36" t="s">
        <v>145</v>
      </c>
      <c r="M42" s="39" t="s">
        <v>59</v>
      </c>
      <c r="N42" s="37"/>
    </row>
    <row r="43" customFormat="false" ht="21.75" hidden="false" customHeight="true" outlineLevel="0" collapsed="false">
      <c r="A43" s="4"/>
      <c r="B43" s="15" t="s">
        <v>146</v>
      </c>
      <c r="C43" s="16" t="s">
        <v>147</v>
      </c>
      <c r="D43" s="17" t="s">
        <v>148</v>
      </c>
      <c r="E43" s="18" t="n">
        <v>68</v>
      </c>
      <c r="F43" s="19" t="s">
        <v>57</v>
      </c>
      <c r="G43" s="20" t="n">
        <v>32.5</v>
      </c>
      <c r="H43" s="21" t="s">
        <v>38</v>
      </c>
      <c r="I43" s="22" t="n">
        <f aca="false">E43*G43*(19/100)</f>
        <v>419.9</v>
      </c>
      <c r="J43" s="23" t="n">
        <f aca="false">E43*G43</f>
        <v>2210</v>
      </c>
      <c r="K43" s="24" t="n">
        <f aca="false">J43+I43</f>
        <v>2629.9</v>
      </c>
      <c r="L43" s="25" t="s">
        <v>145</v>
      </c>
      <c r="M43" s="38" t="s">
        <v>53</v>
      </c>
      <c r="N43" s="27"/>
    </row>
    <row r="44" customFormat="false" ht="21.75" hidden="false" customHeight="true" outlineLevel="0" collapsed="false">
      <c r="A44" s="4"/>
      <c r="B44" s="28" t="s">
        <v>149</v>
      </c>
      <c r="C44" s="29" t="s">
        <v>150</v>
      </c>
      <c r="D44" s="30" t="s">
        <v>151</v>
      </c>
      <c r="E44" s="31" t="n">
        <v>12</v>
      </c>
      <c r="F44" s="32" t="s">
        <v>44</v>
      </c>
      <c r="G44" s="33" t="n">
        <v>48.9</v>
      </c>
      <c r="H44" s="34" t="s">
        <v>38</v>
      </c>
      <c r="I44" s="35" t="n">
        <f aca="false">E44*G44*(19/100)</f>
        <v>111.492</v>
      </c>
      <c r="J44" s="23" t="n">
        <f aca="false">E44*G44</f>
        <v>586.8</v>
      </c>
      <c r="K44" s="24" t="n">
        <f aca="false">J44+I44</f>
        <v>698.292</v>
      </c>
      <c r="L44" s="36" t="s">
        <v>152</v>
      </c>
      <c r="M44" s="38" t="s">
        <v>53</v>
      </c>
      <c r="N44" s="37"/>
    </row>
    <row r="45" customFormat="false" ht="21.75" hidden="false" customHeight="true" outlineLevel="0" collapsed="false">
      <c r="A45" s="4"/>
      <c r="B45" s="15" t="s">
        <v>153</v>
      </c>
      <c r="C45" s="16" t="s">
        <v>154</v>
      </c>
      <c r="D45" s="17" t="s">
        <v>155</v>
      </c>
      <c r="E45" s="18" t="n">
        <v>85</v>
      </c>
      <c r="F45" s="19" t="s">
        <v>44</v>
      </c>
      <c r="G45" s="20" t="n">
        <v>8.4</v>
      </c>
      <c r="H45" s="21" t="s">
        <v>38</v>
      </c>
      <c r="I45" s="22" t="n">
        <f aca="false">E45*G45*(19/100)</f>
        <v>135.66</v>
      </c>
      <c r="J45" s="23" t="n">
        <f aca="false">E45*G45</f>
        <v>714</v>
      </c>
      <c r="K45" s="24" t="n">
        <f aca="false">J45+I45</f>
        <v>849.66</v>
      </c>
      <c r="L45" s="25" t="s">
        <v>52</v>
      </c>
      <c r="M45" s="39" t="s">
        <v>59</v>
      </c>
      <c r="N45" s="27"/>
    </row>
    <row r="46" customFormat="false" ht="21.75" hidden="false" customHeight="true" outlineLevel="0" collapsed="false">
      <c r="A46" s="4"/>
      <c r="B46" s="28" t="s">
        <v>156</v>
      </c>
      <c r="C46" s="29" t="s">
        <v>157</v>
      </c>
      <c r="D46" s="30" t="s">
        <v>158</v>
      </c>
      <c r="E46" s="31" t="n">
        <v>4</v>
      </c>
      <c r="F46" s="32" t="s">
        <v>80</v>
      </c>
      <c r="G46" s="33" t="n">
        <v>22.8</v>
      </c>
      <c r="H46" s="34" t="s">
        <v>38</v>
      </c>
      <c r="I46" s="35" t="n">
        <f aca="false">E46*G46*(19/100)</f>
        <v>17.328</v>
      </c>
      <c r="J46" s="23" t="n">
        <f aca="false">E46*G46</f>
        <v>91.2</v>
      </c>
      <c r="K46" s="24" t="n">
        <f aca="false">J46+I46</f>
        <v>108.528</v>
      </c>
      <c r="L46" s="36" t="s">
        <v>58</v>
      </c>
      <c r="M46" s="26" t="s">
        <v>40</v>
      </c>
      <c r="N46" s="37"/>
    </row>
    <row r="47" customFormat="false" ht="24" hidden="false" customHeight="true" outlineLevel="0" collapsed="false">
      <c r="A47" s="4"/>
      <c r="B47" s="14" t="s">
        <v>159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4"/>
    </row>
    <row r="48" customFormat="false" ht="21.75" hidden="false" customHeight="true" outlineLevel="0" collapsed="false">
      <c r="A48" s="4"/>
      <c r="B48" s="28" t="s">
        <v>160</v>
      </c>
      <c r="C48" s="29" t="s">
        <v>161</v>
      </c>
      <c r="D48" s="30" t="s">
        <v>162</v>
      </c>
      <c r="E48" s="31" t="n">
        <v>8</v>
      </c>
      <c r="F48" s="32" t="s">
        <v>80</v>
      </c>
      <c r="G48" s="33" t="n">
        <v>42.5</v>
      </c>
      <c r="H48" s="34" t="s">
        <v>38</v>
      </c>
      <c r="I48" s="35" t="n">
        <f aca="false">E48*G48*(19/100)</f>
        <v>64.6</v>
      </c>
      <c r="J48" s="23" t="n">
        <f aca="false">E48*G48</f>
        <v>340</v>
      </c>
      <c r="K48" s="24" t="n">
        <f aca="false">J48+I48</f>
        <v>404.6</v>
      </c>
      <c r="L48" s="36" t="s">
        <v>98</v>
      </c>
      <c r="M48" s="38" t="s">
        <v>53</v>
      </c>
      <c r="N48" s="37"/>
    </row>
    <row r="49" customFormat="false" ht="21.75" hidden="false" customHeight="true" outlineLevel="0" collapsed="false">
      <c r="A49" s="4"/>
      <c r="B49" s="15" t="s">
        <v>163</v>
      </c>
      <c r="C49" s="16" t="s">
        <v>164</v>
      </c>
      <c r="D49" s="17" t="s">
        <v>165</v>
      </c>
      <c r="E49" s="18" t="n">
        <v>24</v>
      </c>
      <c r="F49" s="19" t="s">
        <v>44</v>
      </c>
      <c r="G49" s="20" t="n">
        <v>1.4</v>
      </c>
      <c r="H49" s="21" t="s">
        <v>38</v>
      </c>
      <c r="I49" s="22" t="n">
        <f aca="false">E49*G49*(19/100)</f>
        <v>6.384</v>
      </c>
      <c r="J49" s="23" t="n">
        <f aca="false">E49*G49</f>
        <v>33.6</v>
      </c>
      <c r="K49" s="24" t="n">
        <f aca="false">J49+I49</f>
        <v>39.984</v>
      </c>
      <c r="L49" s="25" t="s">
        <v>98</v>
      </c>
      <c r="M49" s="38" t="s">
        <v>53</v>
      </c>
      <c r="N49" s="27"/>
    </row>
    <row r="50" customFormat="false" ht="21.75" hidden="false" customHeight="true" outlineLevel="0" collapsed="false">
      <c r="A50" s="4"/>
      <c r="B50" s="28" t="s">
        <v>166</v>
      </c>
      <c r="C50" s="29" t="s">
        <v>167</v>
      </c>
      <c r="D50" s="30" t="s">
        <v>168</v>
      </c>
      <c r="E50" s="31" t="n">
        <v>12</v>
      </c>
      <c r="F50" s="32" t="s">
        <v>44</v>
      </c>
      <c r="G50" s="33" t="n">
        <v>88</v>
      </c>
      <c r="H50" s="34" t="s">
        <v>38</v>
      </c>
      <c r="I50" s="35" t="n">
        <f aca="false">E50*G50*(19/100)</f>
        <v>200.64</v>
      </c>
      <c r="J50" s="23" t="n">
        <f aca="false">E50*G50</f>
        <v>1056</v>
      </c>
      <c r="K50" s="24" t="n">
        <f aca="false">J50+I50</f>
        <v>1256.64</v>
      </c>
      <c r="L50" s="36" t="s">
        <v>169</v>
      </c>
      <c r="M50" s="39" t="s">
        <v>59</v>
      </c>
      <c r="N50" s="37"/>
    </row>
    <row r="51" customFormat="false" ht="21.75" hidden="false" customHeight="true" outlineLevel="0" collapsed="false">
      <c r="A51" s="4"/>
      <c r="B51" s="15" t="s">
        <v>170</v>
      </c>
      <c r="C51" s="16" t="s">
        <v>171</v>
      </c>
      <c r="D51" s="17" t="s">
        <v>172</v>
      </c>
      <c r="E51" s="18" t="n">
        <v>18</v>
      </c>
      <c r="F51" s="19" t="s">
        <v>44</v>
      </c>
      <c r="G51" s="20" t="n">
        <v>19.8</v>
      </c>
      <c r="H51" s="21" t="s">
        <v>38</v>
      </c>
      <c r="I51" s="22" t="n">
        <f aca="false">E51*G51*(19/100)</f>
        <v>67.716</v>
      </c>
      <c r="J51" s="23" t="n">
        <f aca="false">E51*G51</f>
        <v>356.4</v>
      </c>
      <c r="K51" s="24" t="n">
        <f aca="false">J51+I51</f>
        <v>424.116</v>
      </c>
      <c r="L51" s="25" t="s">
        <v>117</v>
      </c>
      <c r="M51" s="38" t="s">
        <v>53</v>
      </c>
      <c r="N51" s="27"/>
    </row>
    <row r="52" customFormat="false" ht="21.75" hidden="false" customHeight="true" outlineLevel="0" collapsed="false">
      <c r="A52" s="4"/>
      <c r="B52" s="28" t="s">
        <v>173</v>
      </c>
      <c r="C52" s="29" t="s">
        <v>174</v>
      </c>
      <c r="D52" s="30" t="s">
        <v>175</v>
      </c>
      <c r="E52" s="31" t="n">
        <v>6</v>
      </c>
      <c r="F52" s="32" t="s">
        <v>44</v>
      </c>
      <c r="G52" s="33" t="n">
        <v>28.4</v>
      </c>
      <c r="H52" s="34" t="s">
        <v>38</v>
      </c>
      <c r="I52" s="35" t="n">
        <f aca="false">E52*G52*(19/100)</f>
        <v>32.376</v>
      </c>
      <c r="J52" s="23" t="n">
        <f aca="false">E52*G52</f>
        <v>170.4</v>
      </c>
      <c r="K52" s="24" t="n">
        <f aca="false">J52+I52</f>
        <v>202.776</v>
      </c>
      <c r="L52" s="36" t="s">
        <v>117</v>
      </c>
      <c r="M52" s="38" t="s">
        <v>53</v>
      </c>
      <c r="N52" s="37"/>
    </row>
    <row r="53" customFormat="false" ht="21.75" hidden="false" customHeight="true" outlineLevel="0" collapsed="false">
      <c r="A53" s="4"/>
      <c r="B53" s="15" t="s">
        <v>176</v>
      </c>
      <c r="C53" s="16" t="s">
        <v>177</v>
      </c>
      <c r="D53" s="17" t="s">
        <v>178</v>
      </c>
      <c r="E53" s="18" t="n">
        <v>4</v>
      </c>
      <c r="F53" s="19" t="s">
        <v>44</v>
      </c>
      <c r="G53" s="20" t="n">
        <v>242</v>
      </c>
      <c r="H53" s="21" t="s">
        <v>38</v>
      </c>
      <c r="I53" s="22" t="n">
        <f aca="false">E53*G53*(19/100)</f>
        <v>183.92</v>
      </c>
      <c r="J53" s="23" t="n">
        <f aca="false">E53*G53</f>
        <v>968</v>
      </c>
      <c r="K53" s="24" t="n">
        <f aca="false">J53+I53</f>
        <v>1151.92</v>
      </c>
      <c r="L53" s="25" t="s">
        <v>179</v>
      </c>
      <c r="M53" s="39" t="s">
        <v>59</v>
      </c>
      <c r="N53" s="27"/>
    </row>
    <row r="54" customFormat="false" ht="21.75" hidden="false" customHeight="true" outlineLevel="0" collapsed="false">
      <c r="A54" s="4"/>
      <c r="B54" s="28" t="s">
        <v>180</v>
      </c>
      <c r="C54" s="29" t="s">
        <v>181</v>
      </c>
      <c r="D54" s="30" t="s">
        <v>182</v>
      </c>
      <c r="E54" s="31" t="n">
        <v>3</v>
      </c>
      <c r="F54" s="32" t="s">
        <v>183</v>
      </c>
      <c r="G54" s="33" t="n">
        <v>380</v>
      </c>
      <c r="H54" s="34" t="s">
        <v>38</v>
      </c>
      <c r="I54" s="35" t="n">
        <f aca="false">E54*G54*(19/100)</f>
        <v>216.6</v>
      </c>
      <c r="J54" s="23" t="n">
        <f aca="false">E54*G54</f>
        <v>1140</v>
      </c>
      <c r="K54" s="24" t="n">
        <f aca="false">J54+I54</f>
        <v>1356.6</v>
      </c>
      <c r="L54" s="36" t="s">
        <v>117</v>
      </c>
      <c r="M54" s="39" t="s">
        <v>59</v>
      </c>
      <c r="N54" s="37"/>
    </row>
    <row r="55" customFormat="false" ht="21.75" hidden="false" customHeight="true" outlineLevel="0" collapsed="false">
      <c r="A55" s="4"/>
      <c r="B55" s="15" t="s">
        <v>184</v>
      </c>
      <c r="C55" s="16" t="s">
        <v>185</v>
      </c>
      <c r="D55" s="17" t="s">
        <v>186</v>
      </c>
      <c r="E55" s="18" t="n">
        <v>3</v>
      </c>
      <c r="F55" s="19" t="s">
        <v>44</v>
      </c>
      <c r="G55" s="20" t="n">
        <v>290</v>
      </c>
      <c r="H55" s="21" t="s">
        <v>38</v>
      </c>
      <c r="I55" s="22" t="n">
        <f aca="false">E55*G55*(19/100)</f>
        <v>165.3</v>
      </c>
      <c r="J55" s="23" t="n">
        <f aca="false">E55*G55</f>
        <v>870</v>
      </c>
      <c r="K55" s="24" t="n">
        <f aca="false">J55+I55</f>
        <v>1035.3</v>
      </c>
      <c r="L55" s="25" t="s">
        <v>117</v>
      </c>
      <c r="M55" s="39" t="s">
        <v>59</v>
      </c>
      <c r="N55" s="27"/>
    </row>
    <row r="56" customFormat="false" ht="24" hidden="false" customHeight="true" outlineLevel="0" collapsed="false">
      <c r="A56" s="4"/>
      <c r="B56" s="14" t="s">
        <v>187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4"/>
    </row>
    <row r="57" customFormat="false" ht="21.75" hidden="false" customHeight="true" outlineLevel="0" collapsed="false">
      <c r="A57" s="4"/>
      <c r="B57" s="15" t="s">
        <v>188</v>
      </c>
      <c r="C57" s="16" t="s">
        <v>189</v>
      </c>
      <c r="D57" s="17" t="s">
        <v>190</v>
      </c>
      <c r="E57" s="18" t="n">
        <v>24</v>
      </c>
      <c r="F57" s="19" t="s">
        <v>44</v>
      </c>
      <c r="G57" s="20" t="n">
        <v>8.9</v>
      </c>
      <c r="H57" s="21" t="s">
        <v>38</v>
      </c>
      <c r="I57" s="22" t="n">
        <f aca="false">E57*G57*(19/100)</f>
        <v>40.584</v>
      </c>
      <c r="J57" s="23" t="n">
        <f aca="false">E57*G57</f>
        <v>213.6</v>
      </c>
      <c r="K57" s="24" t="n">
        <f aca="false">J57+I57</f>
        <v>254.184</v>
      </c>
      <c r="L57" s="25" t="s">
        <v>76</v>
      </c>
      <c r="M57" s="26" t="s">
        <v>40</v>
      </c>
      <c r="N57" s="27"/>
    </row>
    <row r="58" customFormat="false" ht="21.75" hidden="false" customHeight="true" outlineLevel="0" collapsed="false">
      <c r="A58" s="4"/>
      <c r="B58" s="28" t="s">
        <v>191</v>
      </c>
      <c r="C58" s="29" t="s">
        <v>192</v>
      </c>
      <c r="D58" s="30" t="s">
        <v>193</v>
      </c>
      <c r="E58" s="31" t="n">
        <v>18</v>
      </c>
      <c r="F58" s="32" t="s">
        <v>44</v>
      </c>
      <c r="G58" s="33" t="n">
        <v>4.2</v>
      </c>
      <c r="H58" s="34" t="s">
        <v>38</v>
      </c>
      <c r="I58" s="35" t="n">
        <f aca="false">E58*G58*(19/100)</f>
        <v>14.364</v>
      </c>
      <c r="J58" s="23" t="n">
        <f aca="false">E58*G58</f>
        <v>75.6</v>
      </c>
      <c r="K58" s="24" t="n">
        <f aca="false">J58+I58</f>
        <v>89.964</v>
      </c>
      <c r="L58" s="36" t="s">
        <v>76</v>
      </c>
      <c r="M58" s="26" t="s">
        <v>40</v>
      </c>
      <c r="N58" s="37"/>
    </row>
    <row r="59" customFormat="false" ht="21.75" hidden="false" customHeight="true" outlineLevel="0" collapsed="false">
      <c r="A59" s="4"/>
      <c r="B59" s="15" t="s">
        <v>194</v>
      </c>
      <c r="C59" s="16" t="s">
        <v>195</v>
      </c>
      <c r="D59" s="17" t="s">
        <v>196</v>
      </c>
      <c r="E59" s="18" t="n">
        <v>1</v>
      </c>
      <c r="F59" s="19" t="s">
        <v>197</v>
      </c>
      <c r="G59" s="20" t="n">
        <v>145</v>
      </c>
      <c r="H59" s="21" t="s">
        <v>38</v>
      </c>
      <c r="I59" s="22" t="n">
        <f aca="false">E59*G59*(19/100)</f>
        <v>27.55</v>
      </c>
      <c r="J59" s="23" t="n">
        <f aca="false">E59*G59</f>
        <v>145</v>
      </c>
      <c r="K59" s="24" t="n">
        <f aca="false">J59+I59</f>
        <v>172.55</v>
      </c>
      <c r="L59" s="25" t="s">
        <v>198</v>
      </c>
      <c r="M59" s="26" t="s">
        <v>40</v>
      </c>
      <c r="N59" s="27"/>
    </row>
    <row r="60" customFormat="false" ht="21.75" hidden="false" customHeight="true" outlineLevel="0" collapsed="false">
      <c r="A60" s="4"/>
      <c r="B60" s="28" t="s">
        <v>199</v>
      </c>
      <c r="C60" s="29" t="s">
        <v>200</v>
      </c>
      <c r="D60" s="30" t="s">
        <v>201</v>
      </c>
      <c r="E60" s="31" t="n">
        <v>4</v>
      </c>
      <c r="F60" s="32" t="s">
        <v>80</v>
      </c>
      <c r="G60" s="33" t="n">
        <v>22</v>
      </c>
      <c r="H60" s="34" t="s">
        <v>38</v>
      </c>
      <c r="I60" s="35" t="n">
        <f aca="false">E60*G60*(19/100)</f>
        <v>16.72</v>
      </c>
      <c r="J60" s="23" t="n">
        <f aca="false">E60*G60</f>
        <v>88</v>
      </c>
      <c r="K60" s="24" t="n">
        <f aca="false">J60+I60</f>
        <v>104.72</v>
      </c>
      <c r="L60" s="36" t="s">
        <v>76</v>
      </c>
      <c r="M60" s="40" t="s">
        <v>72</v>
      </c>
      <c r="N60" s="37"/>
    </row>
    <row r="61" customFormat="false" ht="21.75" hidden="false" customHeight="true" outlineLevel="0" collapsed="false">
      <c r="A61" s="4"/>
      <c r="B61" s="15" t="s">
        <v>202</v>
      </c>
      <c r="C61" s="16" t="s">
        <v>203</v>
      </c>
      <c r="D61" s="17" t="s">
        <v>204</v>
      </c>
      <c r="E61" s="18" t="n">
        <v>2</v>
      </c>
      <c r="F61" s="19" t="s">
        <v>44</v>
      </c>
      <c r="G61" s="20" t="n">
        <v>195</v>
      </c>
      <c r="H61" s="21" t="s">
        <v>38</v>
      </c>
      <c r="I61" s="22" t="n">
        <f aca="false">E61*G61*(19/100)</f>
        <v>74.1</v>
      </c>
      <c r="J61" s="23" t="n">
        <f aca="false">E61*G61</f>
        <v>390</v>
      </c>
      <c r="K61" s="24" t="n">
        <f aca="false">J61+I61</f>
        <v>464.1</v>
      </c>
      <c r="L61" s="25" t="s">
        <v>205</v>
      </c>
      <c r="M61" s="26" t="s">
        <v>40</v>
      </c>
      <c r="N61" s="27"/>
    </row>
    <row r="62" customFormat="false" ht="21.75" hidden="false" customHeight="true" outlineLevel="0" collapsed="false">
      <c r="A62" s="4"/>
      <c r="B62" s="28" t="s">
        <v>206</v>
      </c>
      <c r="C62" s="29" t="s">
        <v>207</v>
      </c>
      <c r="D62" s="30" t="s">
        <v>208</v>
      </c>
      <c r="E62" s="31" t="n">
        <v>1</v>
      </c>
      <c r="F62" s="32" t="s">
        <v>197</v>
      </c>
      <c r="G62" s="33" t="n">
        <v>1850</v>
      </c>
      <c r="H62" s="34" t="s">
        <v>38</v>
      </c>
      <c r="I62" s="35" t="n">
        <f aca="false">E62*G62*(19/100)</f>
        <v>351.5</v>
      </c>
      <c r="J62" s="23" t="n">
        <f aca="false">E62*G62</f>
        <v>1850</v>
      </c>
      <c r="K62" s="24" t="n">
        <f aca="false">J62+I62</f>
        <v>2201.5</v>
      </c>
      <c r="L62" s="36" t="s">
        <v>209</v>
      </c>
      <c r="M62" s="38" t="s">
        <v>53</v>
      </c>
      <c r="N62" s="37"/>
    </row>
    <row r="63" customFormat="false" ht="21.75" hidden="false" customHeight="true" outlineLevel="0" collapsed="false">
      <c r="A63" s="4"/>
      <c r="B63" s="41"/>
      <c r="C63" s="41"/>
      <c r="D63" s="41"/>
      <c r="E63" s="41"/>
      <c r="F63" s="41"/>
      <c r="G63" s="41"/>
      <c r="H63" s="41"/>
      <c r="I63" s="42" t="str">
        <f aca="false">IFERROR(E63*G63*(LEFT(H63,2)/100),"")</f>
        <v/>
      </c>
      <c r="J63" s="43" t="n">
        <f aca="false">IFERROR(E63*G63,"")</f>
        <v>0</v>
      </c>
      <c r="K63" s="44" t="str">
        <f aca="false">IFERROR(J63+I63,"")</f>
        <v/>
      </c>
      <c r="L63" s="41"/>
      <c r="M63" s="41"/>
      <c r="N63" s="27"/>
    </row>
    <row r="64" customFormat="false" ht="21.75" hidden="false" customHeight="true" outlineLevel="0" collapsed="false">
      <c r="A64" s="4"/>
      <c r="B64" s="45"/>
      <c r="C64" s="45"/>
      <c r="D64" s="45"/>
      <c r="E64" s="45"/>
      <c r="F64" s="45"/>
      <c r="G64" s="45"/>
      <c r="H64" s="45"/>
      <c r="I64" s="43" t="str">
        <f aca="false">IFERROR(E64*G64*(LEFT(H64,2)/100),"")</f>
        <v/>
      </c>
      <c r="J64" s="43" t="n">
        <f aca="false">IFERROR(E64*G64,"")</f>
        <v>0</v>
      </c>
      <c r="K64" s="44" t="str">
        <f aca="false">IFERROR(J64+I64,"")</f>
        <v/>
      </c>
      <c r="L64" s="45"/>
      <c r="M64" s="45"/>
      <c r="N64" s="37"/>
    </row>
    <row r="65" customFormat="false" ht="21.75" hidden="false" customHeight="true" outlineLevel="0" collapsed="false">
      <c r="A65" s="4"/>
      <c r="B65" s="41"/>
      <c r="C65" s="41"/>
      <c r="D65" s="41"/>
      <c r="E65" s="41"/>
      <c r="F65" s="41"/>
      <c r="G65" s="41"/>
      <c r="H65" s="41"/>
      <c r="I65" s="42" t="str">
        <f aca="false">IFERROR(E65*G65*(LEFT(H65,2)/100),"")</f>
        <v/>
      </c>
      <c r="J65" s="43" t="n">
        <f aca="false">IFERROR(E65*G65,"")</f>
        <v>0</v>
      </c>
      <c r="K65" s="44" t="str">
        <f aca="false">IFERROR(J65+I65,"")</f>
        <v/>
      </c>
      <c r="L65" s="41"/>
      <c r="M65" s="41"/>
      <c r="N65" s="27"/>
    </row>
    <row r="66" customFormat="false" ht="21.75" hidden="false" customHeight="true" outlineLevel="0" collapsed="false">
      <c r="A66" s="4"/>
      <c r="B66" s="45"/>
      <c r="C66" s="45"/>
      <c r="D66" s="45"/>
      <c r="E66" s="45"/>
      <c r="F66" s="45"/>
      <c r="G66" s="45"/>
      <c r="H66" s="45"/>
      <c r="I66" s="43" t="str">
        <f aca="false">IFERROR(E66*G66*(LEFT(H66,2)/100),"")</f>
        <v/>
      </c>
      <c r="J66" s="43" t="n">
        <f aca="false">IFERROR(E66*G66,"")</f>
        <v>0</v>
      </c>
      <c r="K66" s="44" t="str">
        <f aca="false">IFERROR(J66+I66,"")</f>
        <v/>
      </c>
      <c r="L66" s="45"/>
      <c r="M66" s="45"/>
      <c r="N66" s="37"/>
    </row>
    <row r="67" customFormat="false" ht="21.75" hidden="false" customHeight="true" outlineLevel="0" collapsed="false">
      <c r="A67" s="4"/>
      <c r="B67" s="41"/>
      <c r="C67" s="41"/>
      <c r="D67" s="41"/>
      <c r="E67" s="41"/>
      <c r="F67" s="41"/>
      <c r="G67" s="41"/>
      <c r="H67" s="41"/>
      <c r="I67" s="42" t="str">
        <f aca="false">IFERROR(E67*G67*(LEFT(H67,2)/100),"")</f>
        <v/>
      </c>
      <c r="J67" s="43" t="n">
        <f aca="false">IFERROR(E67*G67,"")</f>
        <v>0</v>
      </c>
      <c r="K67" s="44" t="str">
        <f aca="false">IFERROR(J67+I67,"")</f>
        <v/>
      </c>
      <c r="L67" s="41"/>
      <c r="M67" s="41"/>
      <c r="N67" s="27"/>
    </row>
    <row r="68" customFormat="false" ht="21.75" hidden="false" customHeight="true" outlineLevel="0" collapsed="false">
      <c r="A68" s="4"/>
      <c r="B68" s="45"/>
      <c r="C68" s="45"/>
      <c r="D68" s="45"/>
      <c r="E68" s="45"/>
      <c r="F68" s="45"/>
      <c r="G68" s="45"/>
      <c r="H68" s="45"/>
      <c r="I68" s="43" t="str">
        <f aca="false">IFERROR(E68*G68*(LEFT(H68,2)/100),"")</f>
        <v/>
      </c>
      <c r="J68" s="43" t="n">
        <f aca="false">IFERROR(E68*G68,"")</f>
        <v>0</v>
      </c>
      <c r="K68" s="44" t="str">
        <f aca="false">IFERROR(J68+I68,"")</f>
        <v/>
      </c>
      <c r="L68" s="45"/>
      <c r="M68" s="45"/>
      <c r="N68" s="37"/>
    </row>
    <row r="69" customFormat="false" ht="21.75" hidden="false" customHeight="true" outlineLevel="0" collapsed="false">
      <c r="A69" s="4"/>
      <c r="B69" s="41"/>
      <c r="C69" s="41"/>
      <c r="D69" s="41"/>
      <c r="E69" s="41"/>
      <c r="F69" s="41"/>
      <c r="G69" s="41"/>
      <c r="H69" s="41"/>
      <c r="I69" s="42" t="str">
        <f aca="false">IFERROR(E69*G69*(LEFT(H69,2)/100),"")</f>
        <v/>
      </c>
      <c r="J69" s="43" t="n">
        <f aca="false">IFERROR(E69*G69,"")</f>
        <v>0</v>
      </c>
      <c r="K69" s="44" t="str">
        <f aca="false">IFERROR(J69+I69,"")</f>
        <v/>
      </c>
      <c r="L69" s="41"/>
      <c r="M69" s="41"/>
      <c r="N69" s="27"/>
    </row>
    <row r="70" customFormat="false" ht="21.75" hidden="false" customHeight="true" outlineLevel="0" collapsed="false">
      <c r="A70" s="4"/>
      <c r="B70" s="45"/>
      <c r="C70" s="45"/>
      <c r="D70" s="45"/>
      <c r="E70" s="45"/>
      <c r="F70" s="45"/>
      <c r="G70" s="45"/>
      <c r="H70" s="45"/>
      <c r="I70" s="43" t="str">
        <f aca="false">IFERROR(E70*G70*(LEFT(H70,2)/100),"")</f>
        <v/>
      </c>
      <c r="J70" s="43" t="n">
        <f aca="false">IFERROR(E70*G70,"")</f>
        <v>0</v>
      </c>
      <c r="K70" s="44" t="str">
        <f aca="false">IFERROR(J70+I70,"")</f>
        <v/>
      </c>
      <c r="L70" s="45"/>
      <c r="M70" s="45"/>
      <c r="N70" s="37"/>
    </row>
    <row r="71" customFormat="false" ht="21.75" hidden="false" customHeight="true" outlineLevel="0" collapsed="false">
      <c r="A71" s="4"/>
      <c r="B71" s="41"/>
      <c r="C71" s="41"/>
      <c r="D71" s="41"/>
      <c r="E71" s="41"/>
      <c r="F71" s="41"/>
      <c r="G71" s="41"/>
      <c r="H71" s="41"/>
      <c r="I71" s="42" t="str">
        <f aca="false">IFERROR(E71*G71*(LEFT(H71,2)/100),"")</f>
        <v/>
      </c>
      <c r="J71" s="43" t="n">
        <f aca="false">IFERROR(E71*G71,"")</f>
        <v>0</v>
      </c>
      <c r="K71" s="44" t="str">
        <f aca="false">IFERROR(J71+I71,"")</f>
        <v/>
      </c>
      <c r="L71" s="41"/>
      <c r="M71" s="41"/>
      <c r="N71" s="27"/>
    </row>
    <row r="72" customFormat="false" ht="21.75" hidden="false" customHeight="true" outlineLevel="0" collapsed="false">
      <c r="A72" s="4"/>
      <c r="B72" s="45"/>
      <c r="C72" s="45"/>
      <c r="D72" s="45"/>
      <c r="E72" s="45"/>
      <c r="F72" s="45"/>
      <c r="G72" s="45"/>
      <c r="H72" s="45"/>
      <c r="I72" s="43" t="str">
        <f aca="false">IFERROR(E72*G72*(LEFT(H72,2)/100),"")</f>
        <v/>
      </c>
      <c r="J72" s="43" t="n">
        <f aca="false">IFERROR(E72*G72,"")</f>
        <v>0</v>
      </c>
      <c r="K72" s="44" t="str">
        <f aca="false">IFERROR(J72+I72,"")</f>
        <v/>
      </c>
      <c r="L72" s="45"/>
      <c r="M72" s="45"/>
      <c r="N72" s="37"/>
    </row>
    <row r="73" customFormat="false" ht="21.75" hidden="false" customHeight="true" outlineLevel="0" collapsed="false">
      <c r="A73" s="4"/>
      <c r="B73" s="41"/>
      <c r="C73" s="41"/>
      <c r="D73" s="41"/>
      <c r="E73" s="41"/>
      <c r="F73" s="41"/>
      <c r="G73" s="41"/>
      <c r="H73" s="41"/>
      <c r="I73" s="42" t="str">
        <f aca="false">IFERROR(E73*G73*(LEFT(H73,2)/100),"")</f>
        <v/>
      </c>
      <c r="J73" s="43" t="n">
        <f aca="false">IFERROR(E73*G73,"")</f>
        <v>0</v>
      </c>
      <c r="K73" s="44" t="str">
        <f aca="false">IFERROR(J73+I73,"")</f>
        <v/>
      </c>
      <c r="L73" s="41"/>
      <c r="M73" s="41"/>
      <c r="N73" s="27"/>
    </row>
    <row r="74" customFormat="false" ht="21.75" hidden="false" customHeight="true" outlineLevel="0" collapsed="false">
      <c r="A74" s="4"/>
      <c r="B74" s="45"/>
      <c r="C74" s="45"/>
      <c r="D74" s="45"/>
      <c r="E74" s="45"/>
      <c r="F74" s="45"/>
      <c r="G74" s="45"/>
      <c r="H74" s="45"/>
      <c r="I74" s="43" t="str">
        <f aca="false">IFERROR(E74*G74*(LEFT(H74,2)/100),"")</f>
        <v/>
      </c>
      <c r="J74" s="43" t="n">
        <f aca="false">IFERROR(E74*G74,"")</f>
        <v>0</v>
      </c>
      <c r="K74" s="44" t="str">
        <f aca="false">IFERROR(J74+I74,"")</f>
        <v/>
      </c>
      <c r="L74" s="45"/>
      <c r="M74" s="45"/>
      <c r="N74" s="37"/>
    </row>
    <row r="75" customFormat="false" ht="21.75" hidden="false" customHeight="true" outlineLevel="0" collapsed="false">
      <c r="A75" s="4"/>
      <c r="B75" s="41"/>
      <c r="C75" s="41"/>
      <c r="D75" s="41"/>
      <c r="E75" s="41"/>
      <c r="F75" s="41"/>
      <c r="G75" s="41"/>
      <c r="H75" s="41"/>
      <c r="I75" s="42" t="str">
        <f aca="false">IFERROR(E75*G75*(LEFT(H75,2)/100),"")</f>
        <v/>
      </c>
      <c r="J75" s="43" t="n">
        <f aca="false">IFERROR(E75*G75,"")</f>
        <v>0</v>
      </c>
      <c r="K75" s="44" t="str">
        <f aca="false">IFERROR(J75+I75,"")</f>
        <v/>
      </c>
      <c r="L75" s="41"/>
      <c r="M75" s="41"/>
      <c r="N75" s="27"/>
    </row>
    <row r="76" customFormat="false" ht="21.75" hidden="false" customHeight="true" outlineLevel="0" collapsed="false">
      <c r="A76" s="4"/>
      <c r="B76" s="45"/>
      <c r="C76" s="45"/>
      <c r="D76" s="45"/>
      <c r="E76" s="45"/>
      <c r="F76" s="45"/>
      <c r="G76" s="45"/>
      <c r="H76" s="45"/>
      <c r="I76" s="43" t="str">
        <f aca="false">IFERROR(E76*G76*(LEFT(H76,2)/100),"")</f>
        <v/>
      </c>
      <c r="J76" s="43" t="n">
        <f aca="false">IFERROR(E76*G76,"")</f>
        <v>0</v>
      </c>
      <c r="K76" s="44" t="str">
        <f aca="false">IFERROR(J76+I76,"")</f>
        <v/>
      </c>
      <c r="L76" s="45"/>
      <c r="M76" s="45"/>
      <c r="N76" s="37"/>
    </row>
    <row r="77" customFormat="false" ht="21.75" hidden="false" customHeight="true" outlineLevel="0" collapsed="false">
      <c r="A77" s="4"/>
      <c r="B77" s="41"/>
      <c r="C77" s="41"/>
      <c r="D77" s="41"/>
      <c r="E77" s="41"/>
      <c r="F77" s="41"/>
      <c r="G77" s="41"/>
      <c r="H77" s="41"/>
      <c r="I77" s="42" t="str">
        <f aca="false">IFERROR(E77*G77*(LEFT(H77,2)/100),"")</f>
        <v/>
      </c>
      <c r="J77" s="43" t="n">
        <f aca="false">IFERROR(E77*G77,"")</f>
        <v>0</v>
      </c>
      <c r="K77" s="44" t="str">
        <f aca="false">IFERROR(J77+I77,"")</f>
        <v/>
      </c>
      <c r="L77" s="41"/>
      <c r="M77" s="41"/>
      <c r="N77" s="27"/>
    </row>
    <row r="79" customFormat="false" ht="7.5" hidden="false" customHeight="true" outlineLevel="0" collapsed="false"/>
    <row r="80" customFormat="false" ht="27.75" hidden="false" customHeight="true" outlineLevel="0" collapsed="false">
      <c r="A80" s="46"/>
      <c r="B80" s="47" t="s">
        <v>210</v>
      </c>
      <c r="C80" s="47"/>
      <c r="D80" s="47"/>
      <c r="E80" s="47"/>
      <c r="F80" s="47"/>
      <c r="G80" s="47"/>
      <c r="H80" s="47"/>
      <c r="I80" s="47"/>
      <c r="J80" s="48" t="n">
        <f aca="false">SUM(J10:J62)</f>
        <v>29407.7</v>
      </c>
      <c r="K80" s="48"/>
      <c r="L80" s="48"/>
      <c r="M80" s="48"/>
      <c r="N80" s="46"/>
    </row>
    <row r="81" customFormat="false" ht="25.5" hidden="false" customHeight="true" outlineLevel="0" collapsed="false">
      <c r="A81" s="46"/>
      <c r="B81" s="47" t="s">
        <v>211</v>
      </c>
      <c r="C81" s="47"/>
      <c r="D81" s="47"/>
      <c r="E81" s="47"/>
      <c r="F81" s="47"/>
      <c r="G81" s="47"/>
      <c r="H81" s="47"/>
      <c r="I81" s="47"/>
      <c r="J81" s="48" t="n">
        <f aca="false">SUM(I10:I62)</f>
        <v>5587.463</v>
      </c>
      <c r="K81" s="48"/>
      <c r="L81" s="48"/>
      <c r="M81" s="48"/>
      <c r="N81" s="46"/>
    </row>
    <row r="82" customFormat="false" ht="25.5" hidden="false" customHeight="true" outlineLevel="0" collapsed="false">
      <c r="A82" s="46"/>
      <c r="B82" s="47" t="s">
        <v>212</v>
      </c>
      <c r="C82" s="47"/>
      <c r="D82" s="47"/>
      <c r="E82" s="47"/>
      <c r="F82" s="47"/>
      <c r="G82" s="47"/>
      <c r="H82" s="47"/>
      <c r="I82" s="47"/>
      <c r="J82" s="48" t="n">
        <f aca="false">M5</f>
        <v>45000</v>
      </c>
      <c r="K82" s="48"/>
      <c r="L82" s="48"/>
      <c r="M82" s="48"/>
      <c r="N82" s="46"/>
    </row>
    <row r="83" customFormat="false" ht="30" hidden="false" customHeight="true" outlineLevel="0" collapsed="false">
      <c r="A83" s="46"/>
      <c r="B83" s="49" t="s">
        <v>213</v>
      </c>
      <c r="C83" s="49"/>
      <c r="D83" s="49"/>
      <c r="E83" s="49"/>
      <c r="F83" s="49"/>
      <c r="G83" s="49"/>
      <c r="H83" s="49"/>
      <c r="I83" s="49"/>
      <c r="J83" s="50" t="n">
        <f aca="false">SUM(K10:K62)</f>
        <v>34995.163</v>
      </c>
      <c r="K83" s="50"/>
      <c r="L83" s="50"/>
      <c r="M83" s="50"/>
      <c r="N83" s="46"/>
    </row>
    <row r="84" customFormat="false" ht="25.5" hidden="false" customHeight="true" outlineLevel="0" collapsed="false">
      <c r="A84" s="46"/>
      <c r="B84" s="51" t="s">
        <v>214</v>
      </c>
      <c r="C84" s="51"/>
      <c r="D84" s="51"/>
      <c r="E84" s="51"/>
      <c r="F84" s="51"/>
      <c r="G84" s="51"/>
      <c r="H84" s="51"/>
      <c r="I84" s="51"/>
      <c r="J84" s="52" t="n">
        <f aca="false">M5-SUM(J10:J62)</f>
        <v>15592.3</v>
      </c>
      <c r="K84" s="52"/>
      <c r="L84" s="52"/>
      <c r="M84" s="52"/>
      <c r="N84" s="46"/>
    </row>
  </sheetData>
  <mergeCells count="25">
    <mergeCell ref="A2:N2"/>
    <mergeCell ref="A3:N3"/>
    <mergeCell ref="C5:F5"/>
    <mergeCell ref="J5:K5"/>
    <mergeCell ref="C6:F6"/>
    <mergeCell ref="J6:K6"/>
    <mergeCell ref="C7:F7"/>
    <mergeCell ref="J7:K7"/>
    <mergeCell ref="B10:M10"/>
    <mergeCell ref="B16:M16"/>
    <mergeCell ref="B23:M23"/>
    <mergeCell ref="B29:M29"/>
    <mergeCell ref="B36:M36"/>
    <mergeCell ref="B47:M47"/>
    <mergeCell ref="B56:M56"/>
    <mergeCell ref="B80:I80"/>
    <mergeCell ref="J80:M80"/>
    <mergeCell ref="B81:I81"/>
    <mergeCell ref="J81:M81"/>
    <mergeCell ref="B82:I82"/>
    <mergeCell ref="J82:M82"/>
    <mergeCell ref="B83:I83"/>
    <mergeCell ref="J83:M83"/>
    <mergeCell ref="B84:I84"/>
    <mergeCell ref="J84:M84"/>
  </mergeCells>
  <conditionalFormatting sqref="J84:M84">
    <cfRule type="cellIs" priority="2" operator="lessThan" aboveAverage="0" equalAverage="0" bottom="0" percent="0" rank="0" text="" dxfId="0">
      <formula>0</formula>
    </cfRule>
  </conditionalFormatting>
  <conditionalFormatting sqref="M10:M77">
    <cfRule type="cellIs" priority="3" operator="equal" aboveAverage="0" equalAverage="0" bottom="0" percent="0" rank="0" text="" dxfId="1">
      <formula>"Geliefert"</formula>
    </cfRule>
    <cfRule type="cellIs" priority="4" operator="equal" aboveAverage="0" equalAverage="0" bottom="0" percent="0" rank="0" text="" dxfId="2">
      <formula>"Ausstehend"</formula>
    </cfRule>
    <cfRule type="cellIs" priority="5" operator="equal" aboveAverage="0" equalAverage="0" bottom="0" percent="0" rank="0" text="" dxfId="3">
      <formula>"Storniert"</formula>
    </cfRule>
  </conditionalFormatting>
  <dataValidations count="3">
    <dataValidation allowBlank="true" errorStyle="stop" operator="between" showDropDown="false" showErrorMessage="true" showInputMessage="false" sqref="F10:F150" type="list">
      <formula1>"Stk.,m,m²,m³,kg,t,L,Rolle,Sack,Palette,Pkg.,Psch.,h,Set"</formula1>
      <formula2>0</formula2>
    </dataValidation>
    <dataValidation allowBlank="true" errorStyle="stop" operator="between" showDropDown="false" showErrorMessage="true" showInputMessage="false" sqref="H10:H150" type="list">
      <formula1>"19%,7%,0%"</formula1>
      <formula2>0</formula2>
    </dataValidation>
    <dataValidation allowBlank="true" errorStyle="stop" operator="between" showDropDown="false" showErrorMessage="true" showInputMessage="false" sqref="M10:M150" type="list">
      <formula1>"Bestellt,Geliefert,Teilgeliefert,Ausstehend,Storniert,Nicht benötigt"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7C2A"/>
    <pageSetUpPr fitToPage="fals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9" min="8" style="0" width="16"/>
    <col collapsed="false" customWidth="true" hidden="false" outlineLevel="0" max="10" min="10" style="0" width="5"/>
  </cols>
  <sheetData>
    <row r="1" customFormat="false" ht="6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54" hidden="false" customHeight="true" outlineLevel="0" collapsed="false">
      <c r="A2" s="53" t="s">
        <v>215</v>
      </c>
      <c r="B2" s="53"/>
      <c r="C2" s="53"/>
      <c r="D2" s="53"/>
      <c r="E2" s="53"/>
      <c r="F2" s="53"/>
      <c r="G2" s="53"/>
      <c r="H2" s="53"/>
      <c r="I2" s="53"/>
      <c r="J2" s="53"/>
    </row>
    <row r="3" customFormat="false" ht="13.5" hidden="false" customHeight="true" outlineLevel="0" collapsed="false">
      <c r="A3" s="3" t="s">
        <v>216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7.5" hidden="false" customHeight="true" outlineLevel="0" collapsed="false"/>
    <row r="5" customFormat="false" ht="36" hidden="false" customHeight="true" outlineLevel="0" collapsed="false">
      <c r="A5" s="12"/>
      <c r="B5" s="12" t="s">
        <v>21</v>
      </c>
      <c r="C5" s="12" t="s">
        <v>22</v>
      </c>
      <c r="D5" s="12" t="s">
        <v>217</v>
      </c>
      <c r="E5" s="12" t="s">
        <v>218</v>
      </c>
      <c r="F5" s="12" t="s">
        <v>25</v>
      </c>
      <c r="G5" s="12" t="s">
        <v>29</v>
      </c>
      <c r="H5" s="13" t="s">
        <v>31</v>
      </c>
      <c r="I5" s="12" t="s">
        <v>32</v>
      </c>
      <c r="J5" s="12"/>
    </row>
    <row r="6" customFormat="false" ht="21.75" hidden="false" customHeight="true" outlineLevel="0" collapsed="false">
      <c r="A6" s="4"/>
      <c r="B6" s="28" t="s">
        <v>49</v>
      </c>
      <c r="C6" s="29" t="s">
        <v>50</v>
      </c>
      <c r="D6" s="30" t="s">
        <v>51</v>
      </c>
      <c r="E6" s="54" t="n">
        <v>16</v>
      </c>
      <c r="F6" s="32" t="s">
        <v>44</v>
      </c>
      <c r="G6" s="23" t="n">
        <v>556.8</v>
      </c>
      <c r="H6" s="36" t="s">
        <v>52</v>
      </c>
      <c r="I6" s="38" t="s">
        <v>53</v>
      </c>
      <c r="J6" s="37"/>
    </row>
    <row r="7" customFormat="false" ht="21.75" hidden="false" customHeight="true" outlineLevel="0" collapsed="false">
      <c r="A7" s="4"/>
      <c r="B7" s="15" t="s">
        <v>54</v>
      </c>
      <c r="C7" s="16" t="s">
        <v>55</v>
      </c>
      <c r="D7" s="17" t="s">
        <v>56</v>
      </c>
      <c r="E7" s="55" t="n">
        <v>18</v>
      </c>
      <c r="F7" s="19" t="s">
        <v>57</v>
      </c>
      <c r="G7" s="23" t="n">
        <v>513</v>
      </c>
      <c r="H7" s="25" t="s">
        <v>58</v>
      </c>
      <c r="I7" s="39" t="s">
        <v>59</v>
      </c>
      <c r="J7" s="27"/>
    </row>
    <row r="8" customFormat="false" ht="21.75" hidden="false" customHeight="true" outlineLevel="0" collapsed="false">
      <c r="A8" s="4"/>
      <c r="B8" s="28" t="s">
        <v>69</v>
      </c>
      <c r="C8" s="29" t="s">
        <v>70</v>
      </c>
      <c r="D8" s="30" t="s">
        <v>71</v>
      </c>
      <c r="E8" s="54" t="n">
        <v>36</v>
      </c>
      <c r="F8" s="32" t="s">
        <v>68</v>
      </c>
      <c r="G8" s="23" t="n">
        <v>460.8</v>
      </c>
      <c r="H8" s="36" t="s">
        <v>64</v>
      </c>
      <c r="I8" s="40" t="s">
        <v>72</v>
      </c>
      <c r="J8" s="37"/>
    </row>
    <row r="9" customFormat="false" ht="21.75" hidden="false" customHeight="true" outlineLevel="0" collapsed="false">
      <c r="A9" s="4"/>
      <c r="B9" s="15" t="s">
        <v>73</v>
      </c>
      <c r="C9" s="16" t="s">
        <v>74</v>
      </c>
      <c r="D9" s="17" t="s">
        <v>75</v>
      </c>
      <c r="E9" s="55" t="n">
        <v>22</v>
      </c>
      <c r="F9" s="19" t="s">
        <v>44</v>
      </c>
      <c r="G9" s="23" t="n">
        <v>92.4</v>
      </c>
      <c r="H9" s="25" t="s">
        <v>76</v>
      </c>
      <c r="I9" s="38" t="s">
        <v>53</v>
      </c>
      <c r="J9" s="27"/>
    </row>
    <row r="10" customFormat="false" ht="21.75" hidden="false" customHeight="true" outlineLevel="0" collapsed="false">
      <c r="A10" s="4"/>
      <c r="B10" s="28" t="s">
        <v>77</v>
      </c>
      <c r="C10" s="29" t="s">
        <v>78</v>
      </c>
      <c r="D10" s="30" t="s">
        <v>79</v>
      </c>
      <c r="E10" s="54" t="n">
        <v>3</v>
      </c>
      <c r="F10" s="32" t="s">
        <v>80</v>
      </c>
      <c r="G10" s="23" t="n">
        <v>116.7</v>
      </c>
      <c r="H10" s="36" t="s">
        <v>58</v>
      </c>
      <c r="I10" s="39" t="s">
        <v>59</v>
      </c>
      <c r="J10" s="37"/>
    </row>
    <row r="11" customFormat="false" ht="21.75" hidden="false" customHeight="true" outlineLevel="0" collapsed="false">
      <c r="A11" s="4"/>
      <c r="B11" s="15" t="s">
        <v>85</v>
      </c>
      <c r="C11" s="16" t="s">
        <v>86</v>
      </c>
      <c r="D11" s="17" t="s">
        <v>87</v>
      </c>
      <c r="E11" s="55" t="n">
        <v>95</v>
      </c>
      <c r="F11" s="19" t="s">
        <v>57</v>
      </c>
      <c r="G11" s="23" t="n">
        <v>1748</v>
      </c>
      <c r="H11" s="25" t="s">
        <v>58</v>
      </c>
      <c r="I11" s="38" t="s">
        <v>53</v>
      </c>
      <c r="J11" s="27"/>
    </row>
    <row r="12" customFormat="false" ht="21.75" hidden="false" customHeight="true" outlineLevel="0" collapsed="false">
      <c r="A12" s="4"/>
      <c r="B12" s="28" t="s">
        <v>88</v>
      </c>
      <c r="C12" s="29" t="s">
        <v>89</v>
      </c>
      <c r="D12" s="30" t="s">
        <v>90</v>
      </c>
      <c r="E12" s="54" t="n">
        <v>14</v>
      </c>
      <c r="F12" s="32" t="s">
        <v>68</v>
      </c>
      <c r="G12" s="23" t="n">
        <v>315</v>
      </c>
      <c r="H12" s="36" t="s">
        <v>58</v>
      </c>
      <c r="I12" s="39" t="s">
        <v>59</v>
      </c>
      <c r="J12" s="37"/>
    </row>
    <row r="13" customFormat="false" ht="21.75" hidden="false" customHeight="true" outlineLevel="0" collapsed="false">
      <c r="A13" s="4"/>
      <c r="B13" s="15" t="s">
        <v>91</v>
      </c>
      <c r="C13" s="16" t="s">
        <v>92</v>
      </c>
      <c r="D13" s="17" t="s">
        <v>93</v>
      </c>
      <c r="E13" s="55" t="n">
        <v>8</v>
      </c>
      <c r="F13" s="19" t="s">
        <v>44</v>
      </c>
      <c r="G13" s="23" t="n">
        <v>384</v>
      </c>
      <c r="H13" s="25" t="s">
        <v>94</v>
      </c>
      <c r="I13" s="39" t="s">
        <v>59</v>
      </c>
      <c r="J13" s="27"/>
    </row>
    <row r="14" customFormat="false" ht="21.75" hidden="false" customHeight="true" outlineLevel="0" collapsed="false">
      <c r="A14" s="4"/>
      <c r="B14" s="28" t="s">
        <v>95</v>
      </c>
      <c r="C14" s="29" t="s">
        <v>96</v>
      </c>
      <c r="D14" s="30" t="s">
        <v>97</v>
      </c>
      <c r="E14" s="54" t="n">
        <v>12</v>
      </c>
      <c r="F14" s="32" t="s">
        <v>44</v>
      </c>
      <c r="G14" s="23" t="n">
        <v>25.2</v>
      </c>
      <c r="H14" s="36" t="s">
        <v>98</v>
      </c>
      <c r="I14" s="38" t="s">
        <v>53</v>
      </c>
      <c r="J14" s="37"/>
    </row>
    <row r="15" customFormat="false" ht="21.75" hidden="false" customHeight="true" outlineLevel="0" collapsed="false">
      <c r="A15" s="4"/>
      <c r="B15" s="15" t="s">
        <v>99</v>
      </c>
      <c r="C15" s="16" t="s">
        <v>100</v>
      </c>
      <c r="D15" s="17" t="s">
        <v>101</v>
      </c>
      <c r="E15" s="55" t="n">
        <v>6</v>
      </c>
      <c r="F15" s="19" t="s">
        <v>102</v>
      </c>
      <c r="G15" s="23" t="n">
        <v>148.8</v>
      </c>
      <c r="H15" s="25" t="s">
        <v>76</v>
      </c>
      <c r="I15" s="39" t="s">
        <v>59</v>
      </c>
      <c r="J15" s="27"/>
    </row>
    <row r="16" customFormat="false" ht="21.75" hidden="false" customHeight="true" outlineLevel="0" collapsed="false">
      <c r="A16" s="4"/>
      <c r="B16" s="28" t="s">
        <v>104</v>
      </c>
      <c r="C16" s="29" t="s">
        <v>105</v>
      </c>
      <c r="D16" s="30" t="s">
        <v>106</v>
      </c>
      <c r="E16" s="54" t="n">
        <v>180</v>
      </c>
      <c r="F16" s="32" t="s">
        <v>57</v>
      </c>
      <c r="G16" s="23" t="n">
        <v>3402</v>
      </c>
      <c r="H16" s="36" t="s">
        <v>107</v>
      </c>
      <c r="I16" s="38" t="s">
        <v>53</v>
      </c>
      <c r="J16" s="37"/>
    </row>
    <row r="17" customFormat="false" ht="21.75" hidden="false" customHeight="true" outlineLevel="0" collapsed="false">
      <c r="A17" s="4"/>
      <c r="B17" s="15" t="s">
        <v>108</v>
      </c>
      <c r="C17" s="16" t="s">
        <v>109</v>
      </c>
      <c r="D17" s="17" t="s">
        <v>110</v>
      </c>
      <c r="E17" s="55" t="n">
        <v>12</v>
      </c>
      <c r="F17" s="19" t="s">
        <v>80</v>
      </c>
      <c r="G17" s="23" t="n">
        <v>744</v>
      </c>
      <c r="H17" s="25" t="s">
        <v>107</v>
      </c>
      <c r="I17" s="39" t="s">
        <v>59</v>
      </c>
      <c r="J17" s="27"/>
    </row>
    <row r="18" customFormat="false" ht="21.75" hidden="false" customHeight="true" outlineLevel="0" collapsed="false">
      <c r="A18" s="4"/>
      <c r="B18" s="28" t="s">
        <v>111</v>
      </c>
      <c r="C18" s="29" t="s">
        <v>112</v>
      </c>
      <c r="D18" s="30" t="s">
        <v>113</v>
      </c>
      <c r="E18" s="54" t="n">
        <v>4</v>
      </c>
      <c r="F18" s="32" t="s">
        <v>80</v>
      </c>
      <c r="G18" s="23" t="n">
        <v>74</v>
      </c>
      <c r="H18" s="36" t="s">
        <v>107</v>
      </c>
      <c r="I18" s="39" t="s">
        <v>59</v>
      </c>
      <c r="J18" s="37"/>
    </row>
    <row r="19" customFormat="false" ht="21.75" hidden="false" customHeight="true" outlineLevel="0" collapsed="false">
      <c r="A19" s="4"/>
      <c r="B19" s="15" t="s">
        <v>114</v>
      </c>
      <c r="C19" s="16" t="s">
        <v>115</v>
      </c>
      <c r="D19" s="17" t="s">
        <v>116</v>
      </c>
      <c r="E19" s="55" t="n">
        <v>18</v>
      </c>
      <c r="F19" s="19" t="s">
        <v>44</v>
      </c>
      <c r="G19" s="23" t="n">
        <v>442.8</v>
      </c>
      <c r="H19" s="25" t="s">
        <v>117</v>
      </c>
      <c r="I19" s="38" t="s">
        <v>53</v>
      </c>
      <c r="J19" s="27"/>
    </row>
    <row r="20" customFormat="false" ht="21.75" hidden="false" customHeight="true" outlineLevel="0" collapsed="false">
      <c r="A20" s="4"/>
      <c r="B20" s="28" t="s">
        <v>118</v>
      </c>
      <c r="C20" s="29" t="s">
        <v>119</v>
      </c>
      <c r="D20" s="30" t="s">
        <v>120</v>
      </c>
      <c r="E20" s="54" t="n">
        <v>2</v>
      </c>
      <c r="F20" s="32" t="s">
        <v>44</v>
      </c>
      <c r="G20" s="23" t="n">
        <v>760</v>
      </c>
      <c r="H20" s="36" t="s">
        <v>107</v>
      </c>
      <c r="I20" s="39" t="s">
        <v>59</v>
      </c>
      <c r="J20" s="37"/>
    </row>
    <row r="21" customFormat="false" ht="21.75" hidden="false" customHeight="true" outlineLevel="0" collapsed="false">
      <c r="A21" s="4"/>
      <c r="B21" s="15" t="s">
        <v>121</v>
      </c>
      <c r="C21" s="16" t="s">
        <v>122</v>
      </c>
      <c r="D21" s="17" t="s">
        <v>123</v>
      </c>
      <c r="E21" s="55" t="n">
        <v>3</v>
      </c>
      <c r="F21" s="19" t="s">
        <v>80</v>
      </c>
      <c r="G21" s="23" t="n">
        <v>435</v>
      </c>
      <c r="H21" s="25" t="s">
        <v>107</v>
      </c>
      <c r="I21" s="39" t="s">
        <v>59</v>
      </c>
      <c r="J21" s="27"/>
    </row>
    <row r="22" customFormat="false" ht="21.75" hidden="false" customHeight="true" outlineLevel="0" collapsed="false">
      <c r="A22" s="4"/>
      <c r="B22" s="28" t="s">
        <v>125</v>
      </c>
      <c r="C22" s="29" t="s">
        <v>126</v>
      </c>
      <c r="D22" s="30" t="s">
        <v>127</v>
      </c>
      <c r="E22" s="54" t="n">
        <v>72</v>
      </c>
      <c r="F22" s="32" t="s">
        <v>44</v>
      </c>
      <c r="G22" s="23" t="n">
        <v>705.6</v>
      </c>
      <c r="H22" s="36" t="s">
        <v>128</v>
      </c>
      <c r="I22" s="40" t="s">
        <v>72</v>
      </c>
      <c r="J22" s="37"/>
    </row>
    <row r="23" customFormat="false" ht="21.75" hidden="false" customHeight="true" outlineLevel="0" collapsed="false">
      <c r="A23" s="4"/>
      <c r="B23" s="15" t="s">
        <v>135</v>
      </c>
      <c r="C23" s="16" t="s">
        <v>136</v>
      </c>
      <c r="D23" s="17" t="s">
        <v>137</v>
      </c>
      <c r="E23" s="55" t="n">
        <v>32</v>
      </c>
      <c r="F23" s="19" t="s">
        <v>68</v>
      </c>
      <c r="G23" s="23" t="n">
        <v>284.8</v>
      </c>
      <c r="H23" s="25" t="s">
        <v>64</v>
      </c>
      <c r="I23" s="38" t="s">
        <v>53</v>
      </c>
      <c r="J23" s="27"/>
    </row>
    <row r="24" customFormat="false" ht="21.75" hidden="false" customHeight="true" outlineLevel="0" collapsed="false">
      <c r="A24" s="4"/>
      <c r="B24" s="28" t="s">
        <v>138</v>
      </c>
      <c r="C24" s="29" t="s">
        <v>139</v>
      </c>
      <c r="D24" s="30" t="s">
        <v>140</v>
      </c>
      <c r="E24" s="54" t="n">
        <v>42</v>
      </c>
      <c r="F24" s="32" t="s">
        <v>102</v>
      </c>
      <c r="G24" s="23" t="n">
        <v>1596</v>
      </c>
      <c r="H24" s="36" t="s">
        <v>141</v>
      </c>
      <c r="I24" s="39" t="s">
        <v>59</v>
      </c>
      <c r="J24" s="37"/>
    </row>
    <row r="25" customFormat="false" ht="21.75" hidden="false" customHeight="true" outlineLevel="0" collapsed="false">
      <c r="A25" s="4"/>
      <c r="B25" s="15" t="s">
        <v>142</v>
      </c>
      <c r="C25" s="16" t="s">
        <v>143</v>
      </c>
      <c r="D25" s="17" t="s">
        <v>144</v>
      </c>
      <c r="E25" s="55" t="n">
        <v>14</v>
      </c>
      <c r="F25" s="19" t="s">
        <v>68</v>
      </c>
      <c r="G25" s="23" t="n">
        <v>260.4</v>
      </c>
      <c r="H25" s="25" t="s">
        <v>145</v>
      </c>
      <c r="I25" s="39" t="s">
        <v>59</v>
      </c>
      <c r="J25" s="27"/>
    </row>
    <row r="26" customFormat="false" ht="21.75" hidden="false" customHeight="true" outlineLevel="0" collapsed="false">
      <c r="A26" s="4"/>
      <c r="B26" s="28" t="s">
        <v>146</v>
      </c>
      <c r="C26" s="29" t="s">
        <v>147</v>
      </c>
      <c r="D26" s="30" t="s">
        <v>148</v>
      </c>
      <c r="E26" s="54" t="n">
        <v>68</v>
      </c>
      <c r="F26" s="32" t="s">
        <v>57</v>
      </c>
      <c r="G26" s="23" t="n">
        <v>2210</v>
      </c>
      <c r="H26" s="36" t="s">
        <v>145</v>
      </c>
      <c r="I26" s="38" t="s">
        <v>53</v>
      </c>
      <c r="J26" s="37"/>
    </row>
    <row r="27" customFormat="false" ht="21.75" hidden="false" customHeight="true" outlineLevel="0" collapsed="false">
      <c r="A27" s="4"/>
      <c r="B27" s="15" t="s">
        <v>149</v>
      </c>
      <c r="C27" s="16" t="s">
        <v>150</v>
      </c>
      <c r="D27" s="17" t="s">
        <v>151</v>
      </c>
      <c r="E27" s="55" t="n">
        <v>12</v>
      </c>
      <c r="F27" s="19" t="s">
        <v>44</v>
      </c>
      <c r="G27" s="23" t="n">
        <v>586.8</v>
      </c>
      <c r="H27" s="25" t="s">
        <v>152</v>
      </c>
      <c r="I27" s="38" t="s">
        <v>53</v>
      </c>
      <c r="J27" s="27"/>
    </row>
    <row r="28" customFormat="false" ht="21.75" hidden="false" customHeight="true" outlineLevel="0" collapsed="false">
      <c r="A28" s="4"/>
      <c r="B28" s="28" t="s">
        <v>153</v>
      </c>
      <c r="C28" s="29" t="s">
        <v>154</v>
      </c>
      <c r="D28" s="30" t="s">
        <v>155</v>
      </c>
      <c r="E28" s="54" t="n">
        <v>85</v>
      </c>
      <c r="F28" s="32" t="s">
        <v>44</v>
      </c>
      <c r="G28" s="23" t="n">
        <v>714</v>
      </c>
      <c r="H28" s="36" t="s">
        <v>52</v>
      </c>
      <c r="I28" s="39" t="s">
        <v>59</v>
      </c>
      <c r="J28" s="37"/>
    </row>
    <row r="29" customFormat="false" ht="21.75" hidden="false" customHeight="true" outlineLevel="0" collapsed="false">
      <c r="A29" s="4"/>
      <c r="B29" s="15" t="s">
        <v>160</v>
      </c>
      <c r="C29" s="16" t="s">
        <v>161</v>
      </c>
      <c r="D29" s="17" t="s">
        <v>162</v>
      </c>
      <c r="E29" s="55" t="n">
        <v>8</v>
      </c>
      <c r="F29" s="19" t="s">
        <v>80</v>
      </c>
      <c r="G29" s="23" t="n">
        <v>340</v>
      </c>
      <c r="H29" s="25" t="s">
        <v>98</v>
      </c>
      <c r="I29" s="38" t="s">
        <v>53</v>
      </c>
      <c r="J29" s="27"/>
    </row>
    <row r="30" customFormat="false" ht="21.75" hidden="false" customHeight="true" outlineLevel="0" collapsed="false">
      <c r="A30" s="4"/>
      <c r="B30" s="28" t="s">
        <v>163</v>
      </c>
      <c r="C30" s="29" t="s">
        <v>164</v>
      </c>
      <c r="D30" s="30" t="s">
        <v>165</v>
      </c>
      <c r="E30" s="54" t="n">
        <v>24</v>
      </c>
      <c r="F30" s="32" t="s">
        <v>44</v>
      </c>
      <c r="G30" s="23" t="n">
        <v>33.6</v>
      </c>
      <c r="H30" s="36" t="s">
        <v>98</v>
      </c>
      <c r="I30" s="38" t="s">
        <v>53</v>
      </c>
      <c r="J30" s="37"/>
    </row>
    <row r="31" customFormat="false" ht="21.75" hidden="false" customHeight="true" outlineLevel="0" collapsed="false">
      <c r="A31" s="4"/>
      <c r="B31" s="15" t="s">
        <v>166</v>
      </c>
      <c r="C31" s="16" t="s">
        <v>167</v>
      </c>
      <c r="D31" s="17" t="s">
        <v>168</v>
      </c>
      <c r="E31" s="55" t="n">
        <v>12</v>
      </c>
      <c r="F31" s="19" t="s">
        <v>44</v>
      </c>
      <c r="G31" s="23" t="n">
        <v>1056</v>
      </c>
      <c r="H31" s="25" t="s">
        <v>169</v>
      </c>
      <c r="I31" s="39" t="s">
        <v>59</v>
      </c>
      <c r="J31" s="27"/>
    </row>
    <row r="32" customFormat="false" ht="21.75" hidden="false" customHeight="true" outlineLevel="0" collapsed="false">
      <c r="A32" s="4"/>
      <c r="B32" s="28" t="s">
        <v>170</v>
      </c>
      <c r="C32" s="29" t="s">
        <v>171</v>
      </c>
      <c r="D32" s="30" t="s">
        <v>172</v>
      </c>
      <c r="E32" s="54" t="n">
        <v>18</v>
      </c>
      <c r="F32" s="32" t="s">
        <v>44</v>
      </c>
      <c r="G32" s="23" t="n">
        <v>356.4</v>
      </c>
      <c r="H32" s="36" t="s">
        <v>117</v>
      </c>
      <c r="I32" s="38" t="s">
        <v>53</v>
      </c>
      <c r="J32" s="37"/>
    </row>
    <row r="33" customFormat="false" ht="21.75" hidden="false" customHeight="true" outlineLevel="0" collapsed="false">
      <c r="A33" s="4"/>
      <c r="B33" s="15" t="s">
        <v>173</v>
      </c>
      <c r="C33" s="16" t="s">
        <v>174</v>
      </c>
      <c r="D33" s="17" t="s">
        <v>175</v>
      </c>
      <c r="E33" s="55" t="n">
        <v>6</v>
      </c>
      <c r="F33" s="19" t="s">
        <v>44</v>
      </c>
      <c r="G33" s="23" t="n">
        <v>170.4</v>
      </c>
      <c r="H33" s="25" t="s">
        <v>117</v>
      </c>
      <c r="I33" s="38" t="s">
        <v>53</v>
      </c>
      <c r="J33" s="27"/>
    </row>
    <row r="34" customFormat="false" ht="21.75" hidden="false" customHeight="true" outlineLevel="0" collapsed="false">
      <c r="A34" s="4"/>
      <c r="B34" s="28" t="s">
        <v>176</v>
      </c>
      <c r="C34" s="29" t="s">
        <v>177</v>
      </c>
      <c r="D34" s="30" t="s">
        <v>178</v>
      </c>
      <c r="E34" s="54" t="n">
        <v>4</v>
      </c>
      <c r="F34" s="32" t="s">
        <v>44</v>
      </c>
      <c r="G34" s="23" t="n">
        <v>968</v>
      </c>
      <c r="H34" s="36" t="s">
        <v>179</v>
      </c>
      <c r="I34" s="39" t="s">
        <v>59</v>
      </c>
      <c r="J34" s="37"/>
    </row>
    <row r="35" customFormat="false" ht="21.75" hidden="false" customHeight="true" outlineLevel="0" collapsed="false">
      <c r="A35" s="4"/>
      <c r="B35" s="15" t="s">
        <v>180</v>
      </c>
      <c r="C35" s="16" t="s">
        <v>181</v>
      </c>
      <c r="D35" s="17" t="s">
        <v>182</v>
      </c>
      <c r="E35" s="55" t="n">
        <v>3</v>
      </c>
      <c r="F35" s="19" t="s">
        <v>183</v>
      </c>
      <c r="G35" s="23" t="n">
        <v>1140</v>
      </c>
      <c r="H35" s="25" t="s">
        <v>117</v>
      </c>
      <c r="I35" s="39" t="s">
        <v>59</v>
      </c>
      <c r="J35" s="27"/>
    </row>
    <row r="36" customFormat="false" ht="21.75" hidden="false" customHeight="true" outlineLevel="0" collapsed="false">
      <c r="A36" s="4"/>
      <c r="B36" s="28" t="s">
        <v>184</v>
      </c>
      <c r="C36" s="29" t="s">
        <v>185</v>
      </c>
      <c r="D36" s="30" t="s">
        <v>186</v>
      </c>
      <c r="E36" s="54" t="n">
        <v>3</v>
      </c>
      <c r="F36" s="32" t="s">
        <v>44</v>
      </c>
      <c r="G36" s="23" t="n">
        <v>870</v>
      </c>
      <c r="H36" s="36" t="s">
        <v>117</v>
      </c>
      <c r="I36" s="39" t="s">
        <v>59</v>
      </c>
      <c r="J36" s="37"/>
    </row>
    <row r="37" customFormat="false" ht="21.75" hidden="false" customHeight="true" outlineLevel="0" collapsed="false">
      <c r="A37" s="4"/>
      <c r="B37" s="15" t="s">
        <v>199</v>
      </c>
      <c r="C37" s="16" t="s">
        <v>200</v>
      </c>
      <c r="D37" s="17" t="s">
        <v>201</v>
      </c>
      <c r="E37" s="55" t="n">
        <v>4</v>
      </c>
      <c r="F37" s="19" t="s">
        <v>80</v>
      </c>
      <c r="G37" s="23" t="n">
        <v>88</v>
      </c>
      <c r="H37" s="25" t="s">
        <v>76</v>
      </c>
      <c r="I37" s="40" t="s">
        <v>72</v>
      </c>
      <c r="J37" s="27"/>
    </row>
    <row r="38" customFormat="false" ht="21.75" hidden="false" customHeight="true" outlineLevel="0" collapsed="false">
      <c r="A38" s="4"/>
      <c r="B38" s="28" t="s">
        <v>206</v>
      </c>
      <c r="C38" s="29" t="s">
        <v>207</v>
      </c>
      <c r="D38" s="30" t="s">
        <v>208</v>
      </c>
      <c r="E38" s="54" t="n">
        <v>1</v>
      </c>
      <c r="F38" s="32" t="s">
        <v>197</v>
      </c>
      <c r="G38" s="23" t="n">
        <v>1850</v>
      </c>
      <c r="H38" s="36" t="s">
        <v>209</v>
      </c>
      <c r="I38" s="38" t="s">
        <v>53</v>
      </c>
      <c r="J38" s="37"/>
    </row>
    <row r="39" customFormat="false" ht="27.75" hidden="false" customHeight="true" outlineLevel="0" collapsed="false">
      <c r="A39" s="46"/>
      <c r="B39" s="56" t="s">
        <v>219</v>
      </c>
      <c r="C39" s="56"/>
      <c r="D39" s="56"/>
      <c r="E39" s="56"/>
      <c r="F39" s="56"/>
      <c r="G39" s="57" t="n">
        <f aca="false">SUM(G6:G38)</f>
        <v>23448.5</v>
      </c>
      <c r="H39" s="46"/>
      <c r="I39" s="46"/>
      <c r="J39" s="46"/>
    </row>
    <row r="41" customFormat="false" ht="21.75" hidden="false" customHeight="true" outlineLevel="0" collapsed="false">
      <c r="B41" s="58" t="s">
        <v>220</v>
      </c>
      <c r="C41" s="58"/>
      <c r="D41" s="58"/>
      <c r="E41" s="58"/>
      <c r="F41" s="58"/>
      <c r="G41" s="58"/>
      <c r="H41" s="58"/>
      <c r="I41" s="58"/>
    </row>
    <row r="42" customFormat="false" ht="21.75" hidden="false" customHeight="true" outlineLevel="0" collapsed="false">
      <c r="A42" s="4"/>
      <c r="B42" s="59" t="s">
        <v>221</v>
      </c>
      <c r="C42" s="59"/>
      <c r="D42" s="59"/>
      <c r="E42" s="59"/>
      <c r="F42" s="60" t="n">
        <v>14</v>
      </c>
      <c r="G42" s="60"/>
      <c r="H42" s="60"/>
      <c r="I42" s="60"/>
    </row>
    <row r="43" customFormat="false" ht="21.75" hidden="false" customHeight="true" outlineLevel="0" collapsed="false">
      <c r="A43" s="4"/>
      <c r="B43" s="61" t="s">
        <v>222</v>
      </c>
      <c r="C43" s="61"/>
      <c r="D43" s="61"/>
      <c r="E43" s="61"/>
      <c r="F43" s="62" t="n">
        <v>3</v>
      </c>
      <c r="G43" s="62"/>
      <c r="H43" s="62"/>
      <c r="I43" s="62"/>
    </row>
    <row r="44" customFormat="false" ht="15" hidden="false" customHeight="false" outlineLevel="0" collapsed="false">
      <c r="A44" s="4"/>
      <c r="B44" s="63" t="s">
        <v>223</v>
      </c>
      <c r="C44" s="63"/>
      <c r="D44" s="63"/>
      <c r="E44" s="63"/>
      <c r="F44" s="64" t="n">
        <v>16</v>
      </c>
      <c r="G44" s="64"/>
      <c r="H44" s="64"/>
      <c r="I44" s="64"/>
    </row>
  </sheetData>
  <mergeCells count="11">
    <mergeCell ref="A2:J2"/>
    <mergeCell ref="A3:J3"/>
    <mergeCell ref="B39:F39"/>
    <mergeCell ref="H39:J39"/>
    <mergeCell ref="B41:I41"/>
    <mergeCell ref="B42:E42"/>
    <mergeCell ref="F42:I42"/>
    <mergeCell ref="B43:E43"/>
    <mergeCell ref="F43:I43"/>
    <mergeCell ref="B44:E44"/>
    <mergeCell ref="F44:I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785A"/>
    <pageSetUpPr fitToPage="fals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7" min="3" style="0" width="16"/>
    <col collapsed="false" customWidth="true" hidden="false" outlineLevel="0" max="8" min="8" style="0" width="3"/>
  </cols>
  <sheetData>
    <row r="1" customFormat="false" ht="6.7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54" hidden="false" customHeight="true" outlineLevel="0" collapsed="false">
      <c r="A2" s="53" t="s">
        <v>224</v>
      </c>
      <c r="B2" s="53"/>
      <c r="C2" s="53"/>
      <c r="D2" s="53"/>
      <c r="E2" s="53"/>
      <c r="F2" s="53"/>
      <c r="G2" s="53"/>
      <c r="H2" s="53"/>
    </row>
    <row r="3" customFormat="false" ht="13.5" hidden="false" customHeight="true" outlineLevel="0" collapsed="false">
      <c r="A3" s="3" t="s">
        <v>225</v>
      </c>
      <c r="B3" s="3"/>
      <c r="C3" s="3"/>
      <c r="D3" s="3"/>
      <c r="E3" s="3"/>
      <c r="F3" s="3"/>
      <c r="G3" s="3"/>
      <c r="H3" s="3"/>
    </row>
    <row r="4" customFormat="false" ht="7.5" hidden="false" customHeight="true" outlineLevel="0" collapsed="false"/>
    <row r="5" customFormat="false" ht="19.5" hidden="false" customHeight="true" outlineLevel="0" collapsed="false">
      <c r="B5" s="65" t="s">
        <v>226</v>
      </c>
      <c r="C5" s="65"/>
      <c r="D5" s="65"/>
      <c r="E5" s="65"/>
      <c r="F5" s="65"/>
      <c r="G5" s="65"/>
    </row>
    <row r="6" customFormat="false" ht="18" hidden="false" customHeight="true" outlineLevel="0" collapsed="false">
      <c r="B6" s="66" t="s">
        <v>227</v>
      </c>
      <c r="C6" s="67" t="s">
        <v>40</v>
      </c>
      <c r="D6" s="68" t="s">
        <v>228</v>
      </c>
      <c r="E6" s="69" t="s">
        <v>229</v>
      </c>
      <c r="F6" s="70" t="s">
        <v>230</v>
      </c>
      <c r="G6" s="67" t="s">
        <v>231</v>
      </c>
    </row>
    <row r="7" customFormat="false" ht="51.75" hidden="false" customHeight="true" outlineLevel="0" collapsed="false">
      <c r="B7" s="71" t="n">
        <v>46</v>
      </c>
      <c r="C7" s="72" t="n">
        <v>13</v>
      </c>
      <c r="D7" s="73" t="n">
        <v>33</v>
      </c>
      <c r="E7" s="74" t="n">
        <v>29407.7</v>
      </c>
      <c r="F7" s="75" t="n">
        <v>45000</v>
      </c>
      <c r="G7" s="76" t="n">
        <v>15592.3</v>
      </c>
    </row>
    <row r="9" customFormat="false" ht="9.75" hidden="false" customHeight="true" outlineLevel="0" collapsed="false"/>
    <row r="10" customFormat="false" ht="24" hidden="false" customHeight="true" outlineLevel="0" collapsed="false">
      <c r="B10" s="77" t="s">
        <v>232</v>
      </c>
      <c r="C10" s="77"/>
      <c r="D10" s="77"/>
      <c r="E10" s="77"/>
      <c r="F10" s="77"/>
      <c r="G10" s="77"/>
    </row>
    <row r="11" customFormat="false" ht="31.5" hidden="false" customHeight="true" outlineLevel="0" collapsed="false">
      <c r="B11" s="13" t="s">
        <v>233</v>
      </c>
      <c r="C11" s="13" t="s">
        <v>234</v>
      </c>
      <c r="D11" s="13" t="s">
        <v>235</v>
      </c>
      <c r="E11" s="13" t="s">
        <v>236</v>
      </c>
      <c r="F11" s="13" t="s">
        <v>237</v>
      </c>
      <c r="G11" s="13" t="s">
        <v>238</v>
      </c>
    </row>
    <row r="12" customFormat="false" ht="21.75" hidden="false" customHeight="true" outlineLevel="0" collapsed="false">
      <c r="B12" s="78" t="s">
        <v>239</v>
      </c>
      <c r="C12" s="79" t="n">
        <v>5</v>
      </c>
      <c r="D12" s="33" t="n">
        <v>4408.6</v>
      </c>
      <c r="E12" s="33" t="n">
        <v>837.634</v>
      </c>
      <c r="F12" s="24" t="n">
        <v>5246.234</v>
      </c>
      <c r="G12" s="80" t="n">
        <v>0.149913117992907</v>
      </c>
    </row>
    <row r="13" customFormat="false" ht="21.75" hidden="false" customHeight="true" outlineLevel="0" collapsed="false">
      <c r="B13" s="78" t="s">
        <v>240</v>
      </c>
      <c r="C13" s="81" t="n">
        <v>6</v>
      </c>
      <c r="D13" s="20" t="n">
        <v>1954.1</v>
      </c>
      <c r="E13" s="20" t="n">
        <v>371.279</v>
      </c>
      <c r="F13" s="24" t="n">
        <v>2325.379</v>
      </c>
      <c r="G13" s="82" t="n">
        <v>0.0664485831941974</v>
      </c>
    </row>
    <row r="14" customFormat="false" ht="21.75" hidden="false" customHeight="true" outlineLevel="0" collapsed="false">
      <c r="B14" s="78" t="s">
        <v>241</v>
      </c>
      <c r="C14" s="79" t="n">
        <v>5</v>
      </c>
      <c r="D14" s="33" t="n">
        <v>2621</v>
      </c>
      <c r="E14" s="33" t="n">
        <v>497.99</v>
      </c>
      <c r="F14" s="24" t="n">
        <v>3118.99</v>
      </c>
      <c r="G14" s="80" t="n">
        <v>0.0891263172570449</v>
      </c>
    </row>
    <row r="15" customFormat="false" ht="21.75" hidden="false" customHeight="true" outlineLevel="0" collapsed="false">
      <c r="B15" s="78" t="s">
        <v>242</v>
      </c>
      <c r="C15" s="81" t="n">
        <v>6</v>
      </c>
      <c r="D15" s="20" t="n">
        <v>5857.8</v>
      </c>
      <c r="E15" s="20" t="n">
        <v>1112.982</v>
      </c>
      <c r="F15" s="24" t="n">
        <v>6970.782</v>
      </c>
      <c r="G15" s="82" t="n">
        <v>0.19919272843507</v>
      </c>
    </row>
    <row r="16" customFormat="false" ht="21.75" hidden="false" customHeight="true" outlineLevel="0" collapsed="false">
      <c r="B16" s="78" t="s">
        <v>243</v>
      </c>
      <c r="C16" s="79" t="n">
        <v>10</v>
      </c>
      <c r="D16" s="33" t="n">
        <v>6869.6</v>
      </c>
      <c r="E16" s="33" t="n">
        <v>1305.224</v>
      </c>
      <c r="F16" s="24" t="n">
        <v>8174.824</v>
      </c>
      <c r="G16" s="80" t="n">
        <v>0.233598683338037</v>
      </c>
    </row>
    <row r="17" customFormat="false" ht="21.75" hidden="false" customHeight="true" outlineLevel="0" collapsed="false">
      <c r="B17" s="78" t="s">
        <v>244</v>
      </c>
      <c r="C17" s="81" t="n">
        <v>8</v>
      </c>
      <c r="D17" s="20" t="n">
        <v>4934.4</v>
      </c>
      <c r="E17" s="20" t="n">
        <v>937.536</v>
      </c>
      <c r="F17" s="24" t="n">
        <v>5871.936</v>
      </c>
      <c r="G17" s="82" t="n">
        <v>0.167792788963435</v>
      </c>
    </row>
    <row r="18" customFormat="false" ht="21.75" hidden="false" customHeight="true" outlineLevel="0" collapsed="false">
      <c r="B18" s="78" t="s">
        <v>245</v>
      </c>
      <c r="C18" s="79" t="n">
        <v>6</v>
      </c>
      <c r="D18" s="33" t="n">
        <v>2762.2</v>
      </c>
      <c r="E18" s="33" t="n">
        <v>524.818</v>
      </c>
      <c r="F18" s="24" t="n">
        <v>3287.018</v>
      </c>
      <c r="G18" s="80" t="n">
        <v>0.0939277808193092</v>
      </c>
    </row>
    <row r="19" customFormat="false" ht="9.75" hidden="false" customHeight="true" outlineLevel="0" collapsed="false"/>
    <row r="20" customFormat="false" ht="24" hidden="false" customHeight="true" outlineLevel="0" collapsed="false">
      <c r="B20" s="77" t="s">
        <v>246</v>
      </c>
      <c r="C20" s="77"/>
      <c r="D20" s="77"/>
      <c r="E20" s="77"/>
      <c r="F20" s="77"/>
      <c r="G20" s="77"/>
    </row>
    <row r="21" customFormat="false" ht="31.5" hidden="false" customHeight="true" outlineLevel="0" collapsed="false">
      <c r="B21" s="13" t="s">
        <v>31</v>
      </c>
      <c r="C21" s="13" t="s">
        <v>234</v>
      </c>
      <c r="D21" s="13" t="s">
        <v>247</v>
      </c>
      <c r="E21" s="13" t="s">
        <v>40</v>
      </c>
      <c r="F21" s="13" t="s">
        <v>59</v>
      </c>
    </row>
    <row r="22" customFormat="false" ht="21.75" hidden="false" customHeight="true" outlineLevel="0" collapsed="false">
      <c r="B22" s="78" t="s">
        <v>107</v>
      </c>
      <c r="C22" s="79" t="n">
        <v>5</v>
      </c>
      <c r="D22" s="23" t="n">
        <v>5415</v>
      </c>
      <c r="E22" s="83" t="n">
        <v>0</v>
      </c>
      <c r="F22" s="84" t="n">
        <v>5</v>
      </c>
    </row>
    <row r="23" customFormat="false" ht="21.75" hidden="false" customHeight="true" outlineLevel="0" collapsed="false">
      <c r="B23" s="78" t="s">
        <v>117</v>
      </c>
      <c r="C23" s="81" t="n">
        <v>5</v>
      </c>
      <c r="D23" s="85" t="n">
        <v>2979.6</v>
      </c>
      <c r="E23" s="86" t="n">
        <v>0</v>
      </c>
      <c r="F23" s="87" t="n">
        <v>5</v>
      </c>
    </row>
    <row r="24" customFormat="false" ht="21.75" hidden="false" customHeight="true" outlineLevel="0" collapsed="false">
      <c r="B24" s="78" t="s">
        <v>58</v>
      </c>
      <c r="C24" s="79" t="n">
        <v>5</v>
      </c>
      <c r="D24" s="23" t="n">
        <v>2783.9</v>
      </c>
      <c r="E24" s="83" t="n">
        <v>1</v>
      </c>
      <c r="F24" s="84" t="n">
        <v>4</v>
      </c>
    </row>
    <row r="25" customFormat="false" ht="21.75" hidden="false" customHeight="true" outlineLevel="0" collapsed="false">
      <c r="B25" s="78" t="s">
        <v>145</v>
      </c>
      <c r="C25" s="81" t="n">
        <v>2</v>
      </c>
      <c r="D25" s="85" t="n">
        <v>2470.4</v>
      </c>
      <c r="E25" s="86" t="n">
        <v>0</v>
      </c>
      <c r="F25" s="87" t="n">
        <v>2</v>
      </c>
    </row>
    <row r="26" customFormat="false" ht="21.75" hidden="false" customHeight="true" outlineLevel="0" collapsed="false">
      <c r="B26" s="78" t="s">
        <v>64</v>
      </c>
      <c r="C26" s="79" t="n">
        <v>5</v>
      </c>
      <c r="D26" s="23" t="n">
        <v>2197</v>
      </c>
      <c r="E26" s="83" t="n">
        <v>3</v>
      </c>
      <c r="F26" s="84" t="n">
        <v>2</v>
      </c>
    </row>
    <row r="27" customFormat="false" ht="21.75" hidden="false" customHeight="true" outlineLevel="0" collapsed="false">
      <c r="B27" s="78" t="s">
        <v>39</v>
      </c>
      <c r="C27" s="81" t="n">
        <v>1</v>
      </c>
      <c r="D27" s="85" t="n">
        <v>1850</v>
      </c>
      <c r="E27" s="86" t="n">
        <v>1</v>
      </c>
      <c r="F27" s="87" t="n">
        <v>0</v>
      </c>
    </row>
    <row r="28" customFormat="false" ht="21.75" hidden="false" customHeight="true" outlineLevel="0" collapsed="false">
      <c r="B28" s="78" t="s">
        <v>209</v>
      </c>
      <c r="C28" s="79" t="n">
        <v>1</v>
      </c>
      <c r="D28" s="23" t="n">
        <v>1850</v>
      </c>
      <c r="E28" s="83" t="n">
        <v>0</v>
      </c>
      <c r="F28" s="84" t="n">
        <v>1</v>
      </c>
    </row>
    <row r="29" customFormat="false" ht="21.75" hidden="false" customHeight="true" outlineLevel="0" collapsed="false">
      <c r="B29" s="78" t="s">
        <v>141</v>
      </c>
      <c r="C29" s="81" t="n">
        <v>1</v>
      </c>
      <c r="D29" s="85" t="n">
        <v>1596</v>
      </c>
      <c r="E29" s="86" t="n">
        <v>0</v>
      </c>
      <c r="F29" s="87" t="n">
        <v>1</v>
      </c>
    </row>
    <row r="30" customFormat="false" ht="21.75" hidden="false" customHeight="true" outlineLevel="0" collapsed="false">
      <c r="B30" s="78" t="s">
        <v>45</v>
      </c>
      <c r="C30" s="79" t="n">
        <v>2</v>
      </c>
      <c r="D30" s="23" t="n">
        <v>1488.8</v>
      </c>
      <c r="E30" s="83" t="n">
        <v>2</v>
      </c>
      <c r="F30" s="84" t="n">
        <v>0</v>
      </c>
    </row>
    <row r="31" customFormat="false" ht="21.75" hidden="false" customHeight="true" outlineLevel="0" collapsed="false">
      <c r="B31" s="78" t="s">
        <v>52</v>
      </c>
      <c r="C31" s="81" t="n">
        <v>2</v>
      </c>
      <c r="D31" s="85" t="n">
        <v>1270.8</v>
      </c>
      <c r="E31" s="86" t="n">
        <v>0</v>
      </c>
      <c r="F31" s="87" t="n">
        <v>2</v>
      </c>
    </row>
    <row r="32" customFormat="false" ht="21.75" hidden="false" customHeight="true" outlineLevel="0" collapsed="false">
      <c r="B32" s="78" t="s">
        <v>169</v>
      </c>
      <c r="C32" s="79" t="n">
        <v>1</v>
      </c>
      <c r="D32" s="23" t="n">
        <v>1056</v>
      </c>
      <c r="E32" s="83" t="n">
        <v>0</v>
      </c>
      <c r="F32" s="84" t="n">
        <v>1</v>
      </c>
    </row>
    <row r="33" customFormat="false" ht="21.75" hidden="false" customHeight="true" outlineLevel="0" collapsed="false">
      <c r="B33" s="78" t="s">
        <v>179</v>
      </c>
      <c r="C33" s="81" t="n">
        <v>1</v>
      </c>
      <c r="D33" s="85" t="n">
        <v>968</v>
      </c>
      <c r="E33" s="86" t="n">
        <v>0</v>
      </c>
      <c r="F33" s="87" t="n">
        <v>1</v>
      </c>
    </row>
    <row r="34" customFormat="false" ht="21.75" hidden="false" customHeight="true" outlineLevel="0" collapsed="false">
      <c r="B34" s="78" t="s">
        <v>128</v>
      </c>
      <c r="C34" s="79" t="n">
        <v>2</v>
      </c>
      <c r="D34" s="23" t="n">
        <v>903.2</v>
      </c>
      <c r="E34" s="83" t="n">
        <v>1</v>
      </c>
      <c r="F34" s="84" t="n">
        <v>1</v>
      </c>
    </row>
    <row r="35" customFormat="false" ht="21.75" hidden="false" customHeight="true" outlineLevel="0" collapsed="false">
      <c r="B35" s="78" t="s">
        <v>76</v>
      </c>
      <c r="C35" s="81" t="n">
        <v>6</v>
      </c>
      <c r="D35" s="85" t="n">
        <v>674.4</v>
      </c>
      <c r="E35" s="86" t="n">
        <v>3</v>
      </c>
      <c r="F35" s="87" t="n">
        <v>3</v>
      </c>
    </row>
    <row r="36" customFormat="false" ht="21.75" hidden="false" customHeight="true" outlineLevel="0" collapsed="false">
      <c r="B36" s="78" t="s">
        <v>152</v>
      </c>
      <c r="C36" s="79" t="n">
        <v>1</v>
      </c>
      <c r="D36" s="23" t="n">
        <v>586.8</v>
      </c>
      <c r="E36" s="83" t="n">
        <v>0</v>
      </c>
      <c r="F36" s="84" t="n">
        <v>1</v>
      </c>
    </row>
    <row r="37" customFormat="false" ht="21.75" hidden="false" customHeight="true" outlineLevel="0" collapsed="false">
      <c r="B37" s="78" t="s">
        <v>98</v>
      </c>
      <c r="C37" s="81" t="n">
        <v>3</v>
      </c>
      <c r="D37" s="85" t="n">
        <v>398.8</v>
      </c>
      <c r="E37" s="86" t="n">
        <v>0</v>
      </c>
      <c r="F37" s="87" t="n">
        <v>3</v>
      </c>
    </row>
    <row r="38" customFormat="false" ht="21.75" hidden="false" customHeight="true" outlineLevel="0" collapsed="false">
      <c r="B38" s="78" t="s">
        <v>205</v>
      </c>
      <c r="C38" s="79" t="n">
        <v>1</v>
      </c>
      <c r="D38" s="23" t="n">
        <v>390</v>
      </c>
      <c r="E38" s="83" t="n">
        <v>1</v>
      </c>
      <c r="F38" s="84" t="n">
        <v>0</v>
      </c>
    </row>
    <row r="39" customFormat="false" ht="21.75" hidden="false" customHeight="true" outlineLevel="0" collapsed="false">
      <c r="B39" s="78" t="s">
        <v>94</v>
      </c>
      <c r="C39" s="81" t="n">
        <v>1</v>
      </c>
      <c r="D39" s="85" t="n">
        <v>384</v>
      </c>
      <c r="E39" s="86" t="n">
        <v>0</v>
      </c>
      <c r="F39" s="87" t="n">
        <v>1</v>
      </c>
    </row>
    <row r="40" customFormat="false" ht="21.75" hidden="false" customHeight="true" outlineLevel="0" collapsed="false">
      <c r="B40" s="78" t="s">
        <v>198</v>
      </c>
      <c r="C40" s="79" t="n">
        <v>1</v>
      </c>
      <c r="D40" s="23" t="n">
        <v>145</v>
      </c>
      <c r="E40" s="83" t="n">
        <v>1</v>
      </c>
      <c r="F40" s="84" t="n">
        <v>0</v>
      </c>
    </row>
  </sheetData>
  <mergeCells count="5">
    <mergeCell ref="A2:H2"/>
    <mergeCell ref="A3:H3"/>
    <mergeCell ref="B5:G5"/>
    <mergeCell ref="B10:G10"/>
    <mergeCell ref="B20:G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785A"/>
    <pageSetUpPr fitToPage="fals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58"/>
    <col collapsed="false" customWidth="true" hidden="false" outlineLevel="0" max="4" min="4" style="0" width="4"/>
  </cols>
  <sheetData>
    <row r="1" customFormat="false" ht="6.75" hidden="false" customHeight="true" outlineLevel="0" collapsed="false">
      <c r="A1" s="1"/>
      <c r="B1" s="1"/>
      <c r="C1" s="1"/>
      <c r="D1" s="1"/>
    </row>
    <row r="2" customFormat="false" ht="51.75" hidden="false" customHeight="true" outlineLevel="0" collapsed="false">
      <c r="A2" s="88" t="s">
        <v>248</v>
      </c>
      <c r="B2" s="88"/>
      <c r="C2" s="88"/>
      <c r="D2" s="88"/>
    </row>
    <row r="3" customFormat="false" ht="13.5" hidden="false" customHeight="true" outlineLevel="0" collapsed="false">
      <c r="A3" s="3" t="s">
        <v>249</v>
      </c>
      <c r="B3" s="3"/>
      <c r="C3" s="3"/>
      <c r="D3" s="3"/>
    </row>
    <row r="4" customFormat="false" ht="7.5" hidden="false" customHeight="true" outlineLevel="0" collapsed="false"/>
    <row r="5" customFormat="false" ht="27.75" hidden="false" customHeight="true" outlineLevel="0" collapsed="false">
      <c r="A5" s="4"/>
      <c r="B5" s="89" t="s">
        <v>250</v>
      </c>
      <c r="C5" s="89"/>
      <c r="D5" s="4"/>
    </row>
    <row r="6" customFormat="false" ht="30" hidden="false" customHeight="true" outlineLevel="0" collapsed="false">
      <c r="A6" s="4"/>
      <c r="B6" s="90" t="s">
        <v>251</v>
      </c>
      <c r="C6" s="91" t="s">
        <v>252</v>
      </c>
    </row>
    <row r="7" customFormat="false" ht="30" hidden="false" customHeight="true" outlineLevel="0" collapsed="false">
      <c r="A7" s="4"/>
      <c r="B7" s="90" t="s">
        <v>253</v>
      </c>
      <c r="C7" s="91" t="s">
        <v>254</v>
      </c>
    </row>
    <row r="8" customFormat="false" ht="30" hidden="false" customHeight="true" outlineLevel="0" collapsed="false">
      <c r="A8" s="4"/>
      <c r="B8" s="90" t="s">
        <v>255</v>
      </c>
      <c r="C8" s="91" t="s">
        <v>256</v>
      </c>
    </row>
    <row r="9" customFormat="false" ht="30" hidden="false" customHeight="true" outlineLevel="0" collapsed="false">
      <c r="A9" s="4"/>
      <c r="B9" s="90" t="s">
        <v>257</v>
      </c>
      <c r="C9" s="91" t="s">
        <v>258</v>
      </c>
    </row>
    <row r="10" customFormat="false" ht="7.5" hidden="false" customHeight="true" outlineLevel="0" collapsed="false"/>
    <row r="11" customFormat="false" ht="27.75" hidden="false" customHeight="true" outlineLevel="0" collapsed="false">
      <c r="A11" s="4"/>
      <c r="B11" s="89" t="s">
        <v>259</v>
      </c>
      <c r="C11" s="89"/>
      <c r="D11" s="4"/>
    </row>
    <row r="12" customFormat="false" ht="30" hidden="false" customHeight="true" outlineLevel="0" collapsed="false">
      <c r="A12" s="4"/>
      <c r="B12" s="90" t="s">
        <v>21</v>
      </c>
      <c r="C12" s="91" t="s">
        <v>260</v>
      </c>
    </row>
    <row r="13" customFormat="false" ht="30" hidden="false" customHeight="true" outlineLevel="0" collapsed="false">
      <c r="A13" s="4"/>
      <c r="B13" s="90" t="s">
        <v>22</v>
      </c>
      <c r="C13" s="91" t="s">
        <v>261</v>
      </c>
    </row>
    <row r="14" customFormat="false" ht="30" hidden="false" customHeight="true" outlineLevel="0" collapsed="false">
      <c r="A14" s="4"/>
      <c r="B14" s="90" t="s">
        <v>217</v>
      </c>
      <c r="C14" s="91" t="s">
        <v>262</v>
      </c>
    </row>
    <row r="15" customFormat="false" ht="30" hidden="false" customHeight="true" outlineLevel="0" collapsed="false">
      <c r="A15" s="4"/>
      <c r="B15" s="90" t="s">
        <v>263</v>
      </c>
      <c r="C15" s="91" t="s">
        <v>264</v>
      </c>
    </row>
    <row r="16" customFormat="false" ht="30" hidden="false" customHeight="true" outlineLevel="0" collapsed="false">
      <c r="A16" s="4"/>
      <c r="B16" s="90" t="s">
        <v>25</v>
      </c>
      <c r="C16" s="91" t="s">
        <v>265</v>
      </c>
    </row>
    <row r="17" customFormat="false" ht="30" hidden="false" customHeight="true" outlineLevel="0" collapsed="false">
      <c r="A17" s="4"/>
      <c r="B17" s="90" t="s">
        <v>266</v>
      </c>
      <c r="C17" s="91" t="s">
        <v>267</v>
      </c>
    </row>
    <row r="18" customFormat="false" ht="30" hidden="false" customHeight="true" outlineLevel="0" collapsed="false">
      <c r="A18" s="4"/>
      <c r="B18" s="90" t="s">
        <v>268</v>
      </c>
      <c r="C18" s="91" t="s">
        <v>269</v>
      </c>
    </row>
    <row r="19" customFormat="false" ht="30" hidden="false" customHeight="true" outlineLevel="0" collapsed="false">
      <c r="A19" s="4"/>
      <c r="B19" s="90" t="s">
        <v>236</v>
      </c>
      <c r="C19" s="91" t="s">
        <v>270</v>
      </c>
    </row>
    <row r="20" customFormat="false" ht="30" hidden="false" customHeight="true" outlineLevel="0" collapsed="false">
      <c r="A20" s="4"/>
      <c r="B20" s="90" t="s">
        <v>271</v>
      </c>
      <c r="C20" s="91" t="s">
        <v>272</v>
      </c>
    </row>
    <row r="21" customFormat="false" ht="30" hidden="false" customHeight="true" outlineLevel="0" collapsed="false">
      <c r="A21" s="4"/>
      <c r="B21" s="90" t="s">
        <v>273</v>
      </c>
      <c r="C21" s="91" t="s">
        <v>274</v>
      </c>
    </row>
    <row r="22" customFormat="false" ht="30" hidden="false" customHeight="true" outlineLevel="0" collapsed="false">
      <c r="A22" s="4"/>
      <c r="B22" s="90" t="s">
        <v>31</v>
      </c>
      <c r="C22" s="91" t="s">
        <v>275</v>
      </c>
    </row>
    <row r="23" customFormat="false" ht="30" hidden="false" customHeight="true" outlineLevel="0" collapsed="false">
      <c r="A23" s="4"/>
      <c r="B23" s="90" t="s">
        <v>32</v>
      </c>
      <c r="C23" s="91" t="s">
        <v>276</v>
      </c>
    </row>
    <row r="24" customFormat="false" ht="7.5" hidden="false" customHeight="true" outlineLevel="0" collapsed="false"/>
    <row r="25" customFormat="false" ht="27.75" hidden="false" customHeight="true" outlineLevel="0" collapsed="false">
      <c r="A25" s="4"/>
      <c r="B25" s="89" t="s">
        <v>277</v>
      </c>
      <c r="C25" s="89"/>
      <c r="D25" s="4"/>
    </row>
    <row r="26" customFormat="false" ht="25.5" hidden="false" customHeight="true" outlineLevel="0" collapsed="false">
      <c r="A26" s="4"/>
      <c r="B26" s="92" t="s">
        <v>278</v>
      </c>
      <c r="C26" s="92"/>
    </row>
    <row r="27" customFormat="false" ht="25.5" hidden="false" customHeight="true" outlineLevel="0" collapsed="false">
      <c r="A27" s="4"/>
      <c r="B27" s="93" t="s">
        <v>279</v>
      </c>
      <c r="C27" s="93"/>
    </row>
    <row r="28" customFormat="false" ht="25.5" hidden="false" customHeight="true" outlineLevel="0" collapsed="false">
      <c r="A28" s="4"/>
      <c r="B28" s="92" t="s">
        <v>280</v>
      </c>
      <c r="C28" s="92"/>
    </row>
    <row r="29" customFormat="false" ht="25.5" hidden="false" customHeight="true" outlineLevel="0" collapsed="false">
      <c r="A29" s="4"/>
      <c r="B29" s="93" t="s">
        <v>281</v>
      </c>
      <c r="C29" s="93"/>
    </row>
    <row r="30" customFormat="false" ht="25.5" hidden="false" customHeight="true" outlineLevel="0" collapsed="false">
      <c r="A30" s="4"/>
      <c r="B30" s="92" t="s">
        <v>282</v>
      </c>
      <c r="C30" s="92"/>
    </row>
    <row r="31" customFormat="false" ht="25.5" hidden="false" customHeight="true" outlineLevel="0" collapsed="false">
      <c r="A31" s="4"/>
      <c r="B31" s="93" t="s">
        <v>283</v>
      </c>
      <c r="C31" s="93"/>
    </row>
    <row r="32" customFormat="false" ht="25.5" hidden="false" customHeight="true" outlineLevel="0" collapsed="false">
      <c r="A32" s="4"/>
      <c r="B32" s="92" t="s">
        <v>284</v>
      </c>
      <c r="C32" s="92"/>
    </row>
    <row r="33" customFormat="false" ht="7.5" hidden="false" customHeight="true" outlineLevel="0" collapsed="false"/>
    <row r="34" customFormat="false" ht="27.75" hidden="false" customHeight="true" outlineLevel="0" collapsed="false">
      <c r="A34" s="4"/>
      <c r="B34" s="89" t="s">
        <v>285</v>
      </c>
      <c r="C34" s="89"/>
      <c r="D34" s="4"/>
    </row>
    <row r="35" customFormat="false" ht="25.5" hidden="false" customHeight="true" outlineLevel="0" collapsed="false">
      <c r="A35" s="4"/>
      <c r="B35" s="94" t="s">
        <v>40</v>
      </c>
      <c r="C35" s="91" t="s">
        <v>286</v>
      </c>
    </row>
    <row r="36" customFormat="false" ht="25.5" hidden="false" customHeight="true" outlineLevel="0" collapsed="false">
      <c r="A36" s="4"/>
      <c r="B36" s="95" t="s">
        <v>53</v>
      </c>
      <c r="C36" s="91" t="s">
        <v>287</v>
      </c>
    </row>
    <row r="37" customFormat="false" ht="25.5" hidden="false" customHeight="true" outlineLevel="0" collapsed="false">
      <c r="A37" s="4"/>
      <c r="B37" s="96" t="s">
        <v>72</v>
      </c>
      <c r="C37" s="91" t="s">
        <v>288</v>
      </c>
    </row>
    <row r="38" customFormat="false" ht="25.5" hidden="false" customHeight="true" outlineLevel="0" collapsed="false">
      <c r="A38" s="4"/>
      <c r="B38" s="97" t="s">
        <v>59</v>
      </c>
      <c r="C38" s="91" t="s">
        <v>289</v>
      </c>
    </row>
    <row r="39" customFormat="false" ht="25.5" hidden="false" customHeight="true" outlineLevel="0" collapsed="false">
      <c r="A39" s="4"/>
      <c r="B39" s="98" t="s">
        <v>290</v>
      </c>
      <c r="C39" s="91" t="s">
        <v>291</v>
      </c>
    </row>
    <row r="40" customFormat="false" ht="7.5" hidden="false" customHeight="true" outlineLevel="0" collapsed="false"/>
    <row r="41" customFormat="false" ht="27.75" hidden="false" customHeight="true" outlineLevel="0" collapsed="false">
      <c r="A41" s="4"/>
      <c r="B41" s="89" t="s">
        <v>292</v>
      </c>
      <c r="C41" s="89"/>
      <c r="D41" s="4"/>
    </row>
    <row r="42" customFormat="false" ht="27.75" hidden="false" customHeight="true" outlineLevel="0" collapsed="false">
      <c r="A42" s="4"/>
      <c r="B42" s="99" t="s">
        <v>293</v>
      </c>
      <c r="C42" s="99"/>
    </row>
    <row r="43" customFormat="false" ht="27.75" hidden="false" customHeight="true" outlineLevel="0" collapsed="false">
      <c r="A43" s="4"/>
      <c r="B43" s="99" t="s">
        <v>294</v>
      </c>
      <c r="C43" s="99"/>
    </row>
    <row r="44" customFormat="false" ht="27.75" hidden="false" customHeight="true" outlineLevel="0" collapsed="false">
      <c r="A44" s="4"/>
      <c r="B44" s="99" t="s">
        <v>295</v>
      </c>
      <c r="C44" s="99"/>
    </row>
    <row r="45" customFormat="false" ht="27.75" hidden="false" customHeight="true" outlineLevel="0" collapsed="false">
      <c r="A45" s="4"/>
      <c r="B45" s="99" t="s">
        <v>296</v>
      </c>
      <c r="C45" s="99"/>
    </row>
    <row r="46" customFormat="false" ht="27.75" hidden="false" customHeight="true" outlineLevel="0" collapsed="false">
      <c r="A46" s="4"/>
      <c r="B46" s="99" t="s">
        <v>297</v>
      </c>
      <c r="C46" s="99"/>
    </row>
    <row r="47" customFormat="false" ht="27.75" hidden="false" customHeight="true" outlineLevel="0" collapsed="false">
      <c r="A47" s="4"/>
      <c r="B47" s="99" t="s">
        <v>298</v>
      </c>
      <c r="C47" s="99"/>
    </row>
    <row r="49" customFormat="false" ht="30" hidden="false" customHeight="true" outlineLevel="0" collapsed="false">
      <c r="A49" s="4"/>
      <c r="B49" s="100" t="s">
        <v>299</v>
      </c>
      <c r="C49" s="100"/>
    </row>
  </sheetData>
  <mergeCells count="21">
    <mergeCell ref="A2:D2"/>
    <mergeCell ref="A3:D3"/>
    <mergeCell ref="B5:C5"/>
    <mergeCell ref="B11:C11"/>
    <mergeCell ref="B25:C25"/>
    <mergeCell ref="B26:C26"/>
    <mergeCell ref="B27:C27"/>
    <mergeCell ref="B28:C28"/>
    <mergeCell ref="B29:C29"/>
    <mergeCell ref="B30:C30"/>
    <mergeCell ref="B31:C31"/>
    <mergeCell ref="B32:C32"/>
    <mergeCell ref="B34:C34"/>
    <mergeCell ref="B41:C41"/>
    <mergeCell ref="B42:C42"/>
    <mergeCell ref="B43:C43"/>
    <mergeCell ref="B44:C44"/>
    <mergeCell ref="B45:C45"/>
    <mergeCell ref="B46:C46"/>
    <mergeCell ref="B47:C47"/>
    <mergeCell ref="B49:C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2026-10-17T07:59:12Z</dcterms:created>
  <dc:creator>openpyxl</dc:creator>
  <dc:description/>
  <dc:language>en-US</dc:language>
  <cp:lastModifiedBy/>
  <dcterms:modified xsi:type="dcterms:W3CDTF">2026-10-17T07:59:12Z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