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87666023-A778-4C8F-B045-05D427F8AE1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nkprotokoll" sheetId="1" r:id="rId1"/>
    <sheet name="Auswertung" sheetId="2" r:id="rId2"/>
    <sheet name="Fuhrpark-Übersicht" sheetId="3" r:id="rId3"/>
    <sheet name="Hinweis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5" i="1" l="1"/>
  <c r="F45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H28" i="1"/>
  <c r="J28" i="1" s="1"/>
  <c r="H27" i="1"/>
  <c r="K27" i="1" s="1"/>
  <c r="H26" i="1"/>
  <c r="K26" i="1" s="1"/>
  <c r="H25" i="1"/>
  <c r="K25" i="1" s="1"/>
  <c r="K24" i="1"/>
  <c r="J24" i="1"/>
  <c r="H24" i="1"/>
  <c r="H23" i="1"/>
  <c r="K23" i="1" s="1"/>
  <c r="H22" i="1"/>
  <c r="K22" i="1" s="1"/>
  <c r="H21" i="1"/>
  <c r="J21" i="1" s="1"/>
  <c r="K20" i="1"/>
  <c r="J20" i="1"/>
  <c r="H20" i="1"/>
  <c r="H19" i="1"/>
  <c r="K19" i="1" s="1"/>
  <c r="H18" i="1"/>
  <c r="J18" i="1" s="1"/>
  <c r="K17" i="1"/>
  <c r="H17" i="1"/>
  <c r="J17" i="1" s="1"/>
  <c r="K16" i="1"/>
  <c r="J16" i="1"/>
  <c r="H16" i="1"/>
  <c r="H15" i="1"/>
  <c r="K15" i="1" s="1"/>
  <c r="H14" i="1"/>
  <c r="K14" i="1" s="1"/>
  <c r="K13" i="1"/>
  <c r="H13" i="1"/>
  <c r="J13" i="1" s="1"/>
  <c r="H12" i="1"/>
  <c r="K12" i="1" s="1"/>
  <c r="H11" i="1"/>
  <c r="K11" i="1" s="1"/>
  <c r="H10" i="1"/>
  <c r="K10" i="1" s="1"/>
  <c r="H9" i="1"/>
  <c r="H45" i="1" s="1"/>
  <c r="J25" i="1" l="1"/>
  <c r="J23" i="1"/>
  <c r="J10" i="1"/>
  <c r="J11" i="1"/>
  <c r="K18" i="1"/>
  <c r="J12" i="1"/>
  <c r="J19" i="1"/>
  <c r="J26" i="1"/>
  <c r="J27" i="1"/>
  <c r="K21" i="1"/>
  <c r="J15" i="1"/>
  <c r="K28" i="1"/>
  <c r="J14" i="1"/>
  <c r="J22" i="1"/>
</calcChain>
</file>

<file path=xl/sharedStrings.xml><?xml version="1.0" encoding="utf-8"?>
<sst xmlns="http://schemas.openxmlformats.org/spreadsheetml/2006/main" count="228" uniqueCount="163">
  <si>
    <t>KRAFTSTOFFVERBRAUCH — TANKPROTOKOLL</t>
  </si>
  <si>
    <t>Verbrauch in l/100 km · Kraftstoffkosten · Automatische Berechnung bei jedem Tankvorgang  ·  Jahresübersicht im Blatt »Auswertung«</t>
  </si>
  <si>
    <t>Fahrzeug:</t>
  </si>
  <si>
    <t>Muster Fahrzeug GmbH — PKW 1</t>
  </si>
  <si>
    <t>Kennzeichen:</t>
  </si>
  <si>
    <t>M-MU 1234</t>
  </si>
  <si>
    <t>Kraftstoffart:</t>
  </si>
  <si>
    <t>Diesel</t>
  </si>
  <si>
    <t>Tankvolumen (L):</t>
  </si>
  <si>
    <t>Hersteller-Verbrauch:</t>
  </si>
  <si>
    <t>Fahrer:</t>
  </si>
  <si>
    <t>M. Huber</t>
  </si>
  <si>
    <t>Erstzulassung:</t>
  </si>
  <si>
    <t>Jahr:</t>
  </si>
  <si>
    <t>Anfangs-KM-Stand:</t>
  </si>
  <si>
    <t>Zielverbrauch (max.):</t>
  </si>
  <si>
    <t>Nr.</t>
  </si>
  <si>
    <t>Datum</t>
  </si>
  <si>
    <t>KM-Stand</t>
  </si>
  <si>
    <t>Gefahrene
KM</t>
  </si>
  <si>
    <t>Getankt
(Liter)</t>
  </si>
  <si>
    <t>Preis/L
(€)</t>
  </si>
  <si>
    <t>Tankkosten
(€)</t>
  </si>
  <si>
    <t>Verbrauch
l/100 km</t>
  </si>
  <si>
    <t>Kosten
€/100 km</t>
  </si>
  <si>
    <t>Kosten
€/km</t>
  </si>
  <si>
    <t>Kraftstoff-
art</t>
  </si>
  <si>
    <t>Tankstelle</t>
  </si>
  <si>
    <t>Vollge-
tankt?</t>
  </si>
  <si>
    <t>Bemerkung</t>
  </si>
  <si>
    <t>—</t>
  </si>
  <si>
    <t>Aral Musterstr.</t>
  </si>
  <si>
    <t>Ja</t>
  </si>
  <si>
    <t>Erstes Tanken 2026</t>
  </si>
  <si>
    <t>Shell Hauptstr.</t>
  </si>
  <si>
    <t>BP Am Ring</t>
  </si>
  <si>
    <t>Autobahn-Etappe</t>
  </si>
  <si>
    <t>Total Westend</t>
  </si>
  <si>
    <t>Kundentermine</t>
  </si>
  <si>
    <t>Messe München</t>
  </si>
  <si>
    <t>Esso Nordring</t>
  </si>
  <si>
    <t>Nein</t>
  </si>
  <si>
    <t>Teilbetankung</t>
  </si>
  <si>
    <t>Sommerreifen gepr.</t>
  </si>
  <si>
    <t>Aral Autobahn A9</t>
  </si>
  <si>
    <t>Urlaubsfahrt</t>
  </si>
  <si>
    <t>Total Österreich</t>
  </si>
  <si>
    <t>Urlaubsrückreise</t>
  </si>
  <si>
    <t>Winterreifen vorbest.</t>
  </si>
  <si>
    <t>JAHRESGESAMT  2026</t>
  </si>
  <si>
    <t>AUSWERTUNG — KRAFTSTOFFVERBRAUCH 2026</t>
  </si>
  <si>
    <t>Monatliche Zusammenfassung · Verbrauchskennzahlen · Kostenentwicklung</t>
  </si>
  <si>
    <t>▸  JAHRES-KENNZAHLEN 2026 (automatisch)</t>
  </si>
  <si>
    <t>Gesamtstrecke
2026 (km)</t>
  </si>
  <si>
    <t>Gesamt
getankt (L)</t>
  </si>
  <si>
    <t>Gesamtkosten
2026 (€)</t>
  </si>
  <si>
    <t>Ø Verbrauch
l/100 km</t>
  </si>
  <si>
    <t>Ø Preis/L
(€)</t>
  </si>
  <si>
    <t>Kosten
pro km (€)</t>
  </si>
  <si>
    <t>9,756</t>
  </si>
  <si>
    <t>1013.3</t>
  </si>
  <si>
    <t>1,704.46</t>
  </si>
  <si>
    <t>▸  MONATLICHE ÜBERSICHT</t>
  </si>
  <si>
    <t>Monat</t>
  </si>
  <si>
    <t>Tankvorgänge</t>
  </si>
  <si>
    <t>Getankt (L)</t>
  </si>
  <si>
    <t>Tankkosten (€)</t>
  </si>
  <si>
    <t>KM gefahren</t>
  </si>
  <si>
    <t>Ø Preis/L (€)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</si>
  <si>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</si>
  <si>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</si>
  <si>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</si>
  <si>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</si>
  <si>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</si>
  <si>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</si>
  <si>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</si>
  <si>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</si>
  <si>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</si>
  <si>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</si>
  <si>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</si>
  <si>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</si>
  <si>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JAHRESGESAMT</t>
  </si>
  <si>
    <t>▸  VERBRAUCHSVERLAUF (l/100 km) — alle Tankvorgänge</t>
  </si>
  <si>
    <t>Tankvorgang</t>
  </si>
  <si>
    <t>l/100 km</t>
  </si>
  <si>
    <t>FUHRPARK-ÜBERSICHT — KRAFTSTOFFVERBRAUCH 2026</t>
  </si>
  <si>
    <t>Vergleich mehrerer Fahrzeuge · Kosten- und Verbrauchsübersicht · Stand: Gesamtjahr 2026</t>
  </si>
  <si>
    <t>Fahrzeug</t>
  </si>
  <si>
    <t>Kennzeichen</t>
  </si>
  <si>
    <t>Kraftstoffart</t>
  </si>
  <si>
    <t>Fahrer</t>
  </si>
  <si>
    <t>KM
gesamt 2026</t>
  </si>
  <si>
    <t>Getankt
(L)</t>
  </si>
  <si>
    <t>Ø l/100 km</t>
  </si>
  <si>
    <t>Bewertung</t>
  </si>
  <si>
    <t>PKW 1 — Limousine</t>
  </si>
  <si>
    <t>Regelm. Wartung OK</t>
  </si>
  <si>
    <t>PKW 2 — Kombi</t>
  </si>
  <si>
    <t>M-MU 5678</t>
  </si>
  <si>
    <t>S. Berger</t>
  </si>
  <si>
    <t>Leicht erhöhter Verbrauch</t>
  </si>
  <si>
    <t>PKW 3 — Elektro</t>
  </si>
  <si>
    <t>M-MU 9012</t>
  </si>
  <si>
    <t>Strom (kWh)</t>
  </si>
  <si>
    <t>A. Schulz</t>
  </si>
  <si>
    <t>n/a (Strom)</t>
  </si>
  <si>
    <t>kWh/100 km: 16,8</t>
  </si>
  <si>
    <t>Transporter — Cargo</t>
  </si>
  <si>
    <t>M-MU 3456</t>
  </si>
  <si>
    <t>R. Klein</t>
  </si>
  <si>
    <t>Verbrauch prüfen</t>
  </si>
  <si>
    <t>PKW 4 — SUV</t>
  </si>
  <si>
    <t>M-MU 7890</t>
  </si>
  <si>
    <t>Benzin (E10)</t>
  </si>
  <si>
    <t>C. Müller</t>
  </si>
  <si>
    <t>Über Zielwert</t>
  </si>
  <si>
    <t>Van — 9 Sitzer</t>
  </si>
  <si>
    <t>M-MU 2468</t>
  </si>
  <si>
    <t>T. Nowak</t>
  </si>
  <si>
    <t>Kritisch — Prüfung nötig</t>
  </si>
  <si>
    <t>HINWEISE &amp; AUSFÜLLANLEITUNG — KRAFTSTOFFVERBRAUCH</t>
  </si>
  <si>
    <t>Formeln · Verbrauchsberechnung · Nutzung · Tipps</t>
  </si>
  <si>
    <t>1. AUFBAU DIESER VORLAGE</t>
  </si>
  <si>
    <t>📋  Tankprotokoll</t>
  </si>
  <si>
    <t>Hauptblatt. Jeden Tankvorgang mit Datum, KM-Stand, Liter und Preis/L eintragen. Alle Kosten und Verbrauchswerte werden automatisch berechnet.</t>
  </si>
  <si>
    <t>📊  Auswertung</t>
  </si>
  <si>
    <t>Monatliche Zusammenfassung mit KPIs: Gesamtkilometer, Gesamtkosten, Durchschnittsverbrauch. Enthält ein Verbrauchsdiagramm über alle Tankvorgänge.</t>
  </si>
  <si>
    <t>🚗  Fuhrpark</t>
  </si>
  <si>
    <t>Vergleichstabelle für mehrere Fahrzeuge. Ideal für Firmenfuhrparks. Farblich markierter Verbrauchsstatus je Fahrzeug.</t>
  </si>
  <si>
    <t>📄  Hinweise</t>
  </si>
  <si>
    <t>Diese Seite: Anleitung, Formeln und Tipps.</t>
  </si>
  <si>
    <t>2. SO VERWENDEN SIE DAS TANKPROTOKOLL</t>
  </si>
  <si>
    <t>1. Fahrzeugdaten in Zeile 5–6 anpassen: Fahrzeugname, Kennzeichen, Kraftstoffart, Tankvolumen, Fahrer, Zulassungsjahr.</t>
  </si>
  <si>
    <t>2. Den Anfangs-KM-Stand (Zeile 6, Spalte K) auf Ihren aktuellen Kilometerstand setzen.</t>
  </si>
  <si>
    <t>3. Bei jedem Tankvorgang eintragen: Datum (Sp. C), KM-Stand beim Tanken (Sp. D), Gefahrene KM (Sp. E), Getankte Liter (Sp. F), Preis/L in € (Sp. G).</t>
  </si>
  <si>
    <t>4. Tankkosten (€), l/100 km, €/100 km und €/km werden automatisch berechnet.</t>
  </si>
  <si>
    <t>5. Kraftstoffart (Dropdown), Tankstelle und 'Vollgetankt?' (Dropdown) ergänzen.</t>
  </si>
  <si>
    <t>6. Blatt »Auswertung« zeigt automatisch Monats- und Jahreswerte sowie das Diagramm.</t>
  </si>
  <si>
    <t>3. WICHTIGE FORMELN</t>
  </si>
  <si>
    <t>Verbrauch (l/100 km)</t>
  </si>
  <si>
    <t>Getankte Liter ÷ Gefahrene Kilometer × 100  →  Beispiel: 51,8 L ÷ 523 km × 100 = 9,9 L/100 km</t>
  </si>
  <si>
    <t>Getankte Liter × Preis pro Liter  →  Beispiel: 51,8 L × 1,719 EUR/L = 89,04 EUR</t>
  </si>
  <si>
    <t>Kosten €/100 km</t>
  </si>
  <si>
    <t>Tankkosten ÷ Gefahrene KM × 100  →  Beispiel: 89,04 EUR ÷ 523 km × 100 = 17,03 EUR</t>
  </si>
  <si>
    <t>Kosten €/km</t>
  </si>
  <si>
    <t>Tankkosten ÷ Gefahrene KM  →  Beispiel: 89,04 EUR ÷ 523 km = 0,170 EUR/km</t>
  </si>
  <si>
    <t>Gefahrene KM</t>
  </si>
  <si>
    <t>KM-Stand aktuell minus KM-Stand vorheriger Tankvorgang  →  Immer vollständig tanken für genaue Messung.</t>
  </si>
  <si>
    <t>4. VERBRAUCHSAMPEL (Farben in Spalte l/100 km)</t>
  </si>
  <si>
    <t>&lt; 6,0 L / 100 km</t>
  </si>
  <si>
    <t>Sehr gut — sparsamster Betrieb, ideal für Stadtfahrten oder Langstrecke.</t>
  </si>
  <si>
    <t>6,0–8,0 L / 100 km</t>
  </si>
  <si>
    <t>Normal — im Rahmen der Erwartungen. Beim nächsten Tankvorgang beobachten.</t>
  </si>
  <si>
    <t>&gt; 8,0 L / 100 km</t>
  </si>
  <si>
    <t>Erhöht — Ursache prüfen: Reifendruck, Fahrweise, Last, Klimaanlage, Defekt?</t>
  </si>
  <si>
    <t>5. TIPPS ZUR VERBRAUCHSSENKUNG</t>
  </si>
  <si>
    <t>✔  Immer volltanken — nur so ist die l/100-km-Berechnung exakt. Teilbetankungen verfälschen den Wert.</t>
  </si>
  <si>
    <t>✔  Reifendruck monatlich prüfen. Ein zu niedriger Druck um 0,5 bar erhöht den Verbrauch um bis zu 3 %.</t>
  </si>
  <si>
    <t>✔  Vorausschauend fahren, früh schalten und Standzeiten im Leerlauf minimieren.</t>
  </si>
  <si>
    <t>✔  Klimaanlage sparsam einsetzen: Bei unter 50 km/h verbraucht offenes Fenster weniger als die Klimaanlage.</t>
  </si>
  <si>
    <t>✔  Starken Verbrauchsanstieg (&gt; 1 L/100 km zum Vorwert) sofort prüfen lassen — oft Anzeichen für Wartungsbedarf.</t>
  </si>
  <si>
    <t>✔  Für Steuerzwecke: Tankbelege 10 Jahre aufbewahren (§ 147 AO). Dieses Protokoll ergänzt das Fahrtenbuch.</t>
  </si>
  <si>
    <t>Diese Vorlage ist für private und gewerbliche Nutzung geeignet. Für die steuerliche Anerkennung von Kraftfahrzeugkosten wenden Sie sich an Ihren Steuerberater.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</si>
</sst>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&quot; L&quot;"/>
    <numFmt numFmtId="165" formatCode="0.0&quot; L/100km&quot;"/>
    <numFmt numFmtId="166" formatCode="dd\.mm\.yyyy"/>
    <numFmt numFmtId="167" formatCode="0.000&quot; €&quot;"/>
    <numFmt numFmtId="168" formatCode="#,##0.00&quot; €&quot;"/>
    <numFmt numFmtId="169" formatCode="0.00&quot; €&quot;"/>
    <numFmt numFmtId="170" formatCode="0.00&quot; L&quot;"/>
    <numFmt numFmtId="171" formatCode="0.0"/>
    <numFmt numFmtId="172" formatCode="yyyy\-mm\-dd"/>
  </numFmts>
  <fonts count="30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i/>
      <sz val="10"/>
      <color rgb="FFFFFFFF"/>
      <name val="Calibri"/>
      <charset val="1"/>
    </font>
    <font>
      <b/>
      <sz val="9"/>
      <color rgb="FF165C3A"/>
      <name val="Calibri"/>
      <charset val="1"/>
    </font>
    <font>
      <b/>
      <sz val="10"/>
      <color rgb="FF1C2833"/>
      <name val="Calibri"/>
      <charset val="1"/>
    </font>
    <font>
      <sz val="10"/>
      <color rgb="FF1C2833"/>
      <name val="Calibri"/>
      <charset val="1"/>
    </font>
    <font>
      <b/>
      <sz val="10"/>
      <color rgb="FF165C3A"/>
      <name val="Calibri"/>
      <charset val="1"/>
    </font>
    <font>
      <b/>
      <sz val="9"/>
      <color rgb="FFFFFFFF"/>
      <name val="Calibri"/>
      <charset val="1"/>
    </font>
    <font>
      <sz val="9"/>
      <color rgb="FF9E9E9E"/>
      <name val="Calibri"/>
      <charset val="1"/>
    </font>
    <font>
      <i/>
      <sz val="10"/>
      <color rgb="FF9E9E9E"/>
      <name val="Calibri"/>
      <charset val="1"/>
    </font>
    <font>
      <b/>
      <sz val="10"/>
      <color rgb="FFD4AC0D"/>
      <name val="Calibri"/>
      <charset val="1"/>
    </font>
    <font>
      <sz val="9"/>
      <color rgb="FF1C2833"/>
      <name val="Calibri"/>
      <charset val="1"/>
    </font>
    <font>
      <i/>
      <sz val="9"/>
      <color rgb="FF757575"/>
      <name val="Calibri"/>
      <charset val="1"/>
    </font>
    <font>
      <b/>
      <sz val="9"/>
      <color rgb="FFD4AC0D"/>
      <name val="Calibri"/>
      <charset val="1"/>
    </font>
    <font>
      <b/>
      <sz val="11"/>
      <color rgb="FFFFFFFF"/>
      <name val="Calibri"/>
      <charset val="1"/>
    </font>
    <font>
      <b/>
      <sz val="11"/>
      <color rgb="FFD4AC0D"/>
      <name val="Calibri"/>
      <charset val="1"/>
    </font>
    <font>
      <b/>
      <sz val="12"/>
      <color rgb="FFD4AC0D"/>
      <name val="Calibri"/>
      <charset val="1"/>
    </font>
    <font>
      <b/>
      <sz val="20"/>
      <color rgb="FFFFFFFF"/>
      <name val="Calibri"/>
      <charset val="1"/>
    </font>
    <font>
      <b/>
      <sz val="12"/>
      <color rgb="FFFFFFFF"/>
      <name val="Calibri"/>
      <charset val="1"/>
    </font>
    <font>
      <sz val="8"/>
      <color rgb="FFCCCCCC"/>
      <name val="Calibri"/>
      <charset val="1"/>
    </font>
    <font>
      <b/>
      <sz val="22"/>
      <color rgb="FFFFFFFF"/>
      <name val="Calibri"/>
      <charset val="1"/>
    </font>
    <font>
      <b/>
      <sz val="18"/>
      <color rgb="FFFFFFFF"/>
      <name val="Calibri"/>
      <charset val="1"/>
    </font>
    <font>
      <b/>
      <sz val="24"/>
      <color rgb="FF1C2833"/>
      <name val="Calibri"/>
      <charset val="1"/>
    </font>
    <font>
      <b/>
      <sz val="10"/>
      <color rgb="FFC0392B"/>
      <name val="Calibri"/>
      <charset val="1"/>
    </font>
    <font>
      <sz val="10"/>
      <color rgb="FFAAAAAA"/>
      <name val="Calibri"/>
      <charset val="1"/>
    </font>
    <font>
      <sz val="10"/>
      <color rgb="FFBBBBBB"/>
      <name val="Calibri"/>
      <charset val="1"/>
    </font>
    <font>
      <b/>
      <sz val="10"/>
      <color rgb="FF0A2E1F"/>
      <name val="Calibri"/>
      <charset val="1"/>
    </font>
    <font>
      <b/>
      <sz val="10"/>
      <color rgb="FF1E8449"/>
      <name val="Calibri"/>
      <charset val="1"/>
    </font>
    <font>
      <i/>
      <sz val="10"/>
      <color rgb="FF1C2833"/>
      <name val="Calibri"/>
      <charset val="1"/>
    </font>
    <font>
      <i/>
      <sz val="9"/>
      <color rgb="FF9E9E9E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D4AC0D"/>
        <bgColor rgb="FFFFCC00"/>
      </patternFill>
    </fill>
    <fill>
      <patternFill patternType="solid">
        <fgColor rgb="FF0A2E1F"/>
        <bgColor rgb="FF1C2833"/>
      </patternFill>
    </fill>
    <fill>
      <patternFill patternType="solid">
        <fgColor rgb="FF165C3A"/>
        <bgColor rgb="FF1A5276"/>
      </patternFill>
    </fill>
    <fill>
      <patternFill patternType="solid">
        <fgColor rgb="FFE6F2EB"/>
        <bgColor rgb="FFE9F7EF"/>
      </patternFill>
    </fill>
    <fill>
      <patternFill patternType="solid">
        <fgColor rgb="FFFFFFFF"/>
        <bgColor rgb="FFF7F7F7"/>
      </patternFill>
    </fill>
    <fill>
      <patternFill patternType="solid">
        <fgColor rgb="FFFEF9E7"/>
        <bgColor rgb="FFF7F7F7"/>
      </patternFill>
    </fill>
    <fill>
      <patternFill patternType="solid">
        <fgColor rgb="FF1A5276"/>
        <bgColor rgb="FF165C3A"/>
      </patternFill>
    </fill>
    <fill>
      <patternFill patternType="solid">
        <fgColor rgb="FFFDECEA"/>
        <bgColor rgb="FFF0F0F0"/>
      </patternFill>
    </fill>
    <fill>
      <patternFill patternType="solid">
        <fgColor rgb="FFF0F0F0"/>
        <bgColor rgb="FFE6F2EB"/>
      </patternFill>
    </fill>
    <fill>
      <patternFill patternType="solid">
        <fgColor rgb="FFF7F7F7"/>
        <bgColor rgb="FFFEF9E7"/>
      </patternFill>
    </fill>
    <fill>
      <patternFill patternType="solid">
        <fgColor rgb="FFE9F7EF"/>
        <bgColor rgb="FFE6F2EB"/>
      </patternFill>
    </fill>
  </fills>
  <borders count="3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8" fillId="7" borderId="0" xfId="0" applyFont="1" applyFill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165" fontId="5" fillId="6" borderId="1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3" fillId="5" borderId="1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164" fontId="5" fillId="6" borderId="1" xfId="0" applyNumberFormat="1" applyFont="1" applyFill="1" applyBorder="1" applyAlignment="1">
      <alignment horizontal="left" vertical="center"/>
    </xf>
    <xf numFmtId="166" fontId="5" fillId="6" borderId="1" xfId="0" applyNumberFormat="1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3" fontId="5" fillId="6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66" fontId="5" fillId="6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167" fontId="5" fillId="6" borderId="1" xfId="0" applyNumberFormat="1" applyFont="1" applyFill="1" applyBorder="1" applyAlignment="1">
      <alignment horizontal="center" vertical="center"/>
    </xf>
    <xf numFmtId="168" fontId="10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167" fontId="5" fillId="5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16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3" fontId="5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69" fontId="5" fillId="6" borderId="1" xfId="0" applyNumberFormat="1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8" fontId="0" fillId="7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169" fontId="0" fillId="6" borderId="1" xfId="0" applyNumberFormat="1" applyFill="1" applyBorder="1" applyAlignment="1">
      <alignment horizontal="center" vertical="center"/>
    </xf>
    <xf numFmtId="167" fontId="0" fillId="6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69" fontId="0" fillId="5" borderId="1" xfId="0" applyNumberFormat="1" applyFill="1" applyBorder="1" applyAlignment="1">
      <alignment horizontal="center" vertical="center"/>
    </xf>
    <xf numFmtId="167" fontId="0" fillId="5" borderId="1" xfId="0" applyNumberFormat="1" applyFill="1" applyBorder="1" applyAlignment="1">
      <alignment horizontal="center" vertical="center"/>
    </xf>
    <xf numFmtId="0" fontId="0" fillId="2" borderId="1" xfId="0" applyFill="1" applyBorder="1"/>
    <xf numFmtId="170" fontId="1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8" fontId="16" fillId="3" borderId="1" xfId="0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top" wrapText="1"/>
    </xf>
    <xf numFmtId="0" fontId="19" fillId="4" borderId="0" xfId="0" applyFont="1" applyFill="1" applyAlignment="1">
      <alignment horizontal="center" vertical="top" wrapText="1"/>
    </xf>
    <xf numFmtId="0" fontId="19" fillId="8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3" fontId="20" fillId="3" borderId="0" xfId="0" applyNumberFormat="1" applyFont="1" applyFill="1" applyAlignment="1">
      <alignment horizontal="center" vertical="center"/>
    </xf>
    <xf numFmtId="171" fontId="20" fillId="4" borderId="0" xfId="0" applyNumberFormat="1" applyFont="1" applyFill="1" applyAlignment="1">
      <alignment horizontal="center" vertical="center"/>
    </xf>
    <xf numFmtId="168" fontId="21" fillId="8" borderId="0" xfId="0" applyNumberFormat="1" applyFont="1" applyFill="1" applyAlignment="1">
      <alignment horizontal="center" vertical="center"/>
    </xf>
    <xf numFmtId="2" fontId="22" fillId="2" borderId="0" xfId="0" applyNumberFormat="1" applyFont="1" applyFill="1" applyAlignment="1">
      <alignment horizontal="center" vertical="center"/>
    </xf>
    <xf numFmtId="167" fontId="17" fillId="3" borderId="0" xfId="0" applyNumberFormat="1" applyFont="1" applyFill="1" applyAlignment="1">
      <alignment horizontal="center" vertical="center"/>
    </xf>
    <xf numFmtId="167" fontId="17" fillId="4" borderId="0" xfId="0" applyNumberFormat="1" applyFont="1" applyFill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1" fontId="5" fillId="5" borderId="1" xfId="0" applyNumberFormat="1" applyFont="1" applyFill="1" applyBorder="1" applyAlignment="1">
      <alignment horizontal="center" vertical="center"/>
    </xf>
    <xf numFmtId="168" fontId="5" fillId="5" borderId="1" xfId="0" applyNumberFormat="1" applyFont="1" applyFill="1" applyBorder="1" applyAlignment="1">
      <alignment horizontal="center" vertical="center"/>
    </xf>
    <xf numFmtId="2" fontId="23" fillId="9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68" fontId="5" fillId="6" borderId="1" xfId="0" applyNumberFormat="1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left" vertical="center"/>
    </xf>
    <xf numFmtId="0" fontId="25" fillId="11" borderId="1" xfId="0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168" fontId="15" fillId="3" borderId="1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167" fontId="15" fillId="3" borderId="1" xfId="0" applyNumberFormat="1" applyFont="1" applyFill="1" applyBorder="1" applyAlignment="1">
      <alignment horizontal="center" vertical="center"/>
    </xf>
    <xf numFmtId="172" fontId="0" fillId="0" borderId="0" xfId="0" applyNumberFormat="1"/>
    <xf numFmtId="0" fontId="4" fillId="5" borderId="1" xfId="0" applyFont="1" applyFill="1" applyBorder="1" applyAlignment="1">
      <alignment horizontal="left" vertical="center"/>
    </xf>
    <xf numFmtId="171" fontId="5" fillId="5" borderId="1" xfId="0" applyNumberFormat="1" applyFont="1" applyFill="1" applyBorder="1" applyAlignment="1">
      <alignment horizontal="center" vertical="center"/>
    </xf>
    <xf numFmtId="168" fontId="4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171" fontId="5" fillId="6" borderId="1" xfId="0" applyNumberFormat="1" applyFont="1" applyFill="1" applyBorder="1" applyAlignment="1">
      <alignment horizontal="center" vertical="center"/>
    </xf>
    <xf numFmtId="168" fontId="4" fillId="6" borderId="1" xfId="0" applyNumberFormat="1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27" fillId="12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</cellXfs>
  <cellStyles count="1">
    <cellStyle name="Standard" xfId="0" builtinId="0"/>
  </cellStyles>
  <dxfs count="3">
    <dxf>
      <font>
        <b/>
        <sz val="10"/>
        <color rgb="FF1E8449"/>
        <name val="Calibri"/>
        <charset val="1"/>
      </font>
      <fill>
        <patternFill>
          <bgColor rgb="FFE9F7EF"/>
        </patternFill>
      </fill>
    </dxf>
    <dxf>
      <font>
        <b/>
        <sz val="10"/>
        <color rgb="FFD4AC0D"/>
        <name val="Calibri"/>
        <charset val="1"/>
      </font>
      <fill>
        <patternFill>
          <bgColor rgb="FFFEF9E7"/>
        </patternFill>
      </fill>
    </dxf>
    <dxf>
      <font>
        <b/>
        <sz val="10"/>
        <color rgb="FFC0392B"/>
        <name val="Calibri"/>
        <charset val="1"/>
      </font>
      <fill>
        <patternFill>
          <bgColor rgb="FFFDEC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5C3A"/>
      <rgbColor rgb="FF000080"/>
      <rgbColor rgb="FF808000"/>
      <rgbColor rgb="FF800080"/>
      <rgbColor rgb="FF008080"/>
      <rgbColor rgb="FFBBBBBB"/>
      <rgbColor rgb="FF878787"/>
      <rgbColor rgb="FFAAAAAA"/>
      <rgbColor rgb="FF993366"/>
      <rgbColor rgb="FFFEF9E7"/>
      <rgbColor rgb="FFE9F7EF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F2EB"/>
      <rgbColor rgb="FFF0F0F0"/>
      <rgbColor rgb="FFFDECEA"/>
      <rgbColor rgb="FFCCCCCC"/>
      <rgbColor rgb="FFF7F7F7"/>
      <rgbColor rgb="FFCC99FF"/>
      <rgbColor rgb="FFD9D9D9"/>
      <rgbColor rgb="FF3366FF"/>
      <rgbColor rgb="FF33CCCC"/>
      <rgbColor rgb="FF99CC00"/>
      <rgbColor rgb="FFFFCC00"/>
      <rgbColor rgb="FFD4AC0D"/>
      <rgbColor rgb="FFFF6600"/>
      <rgbColor rgb="FF757575"/>
      <rgbColor rgb="FF9E9E9E"/>
      <rgbColor rgb="FF1A5276"/>
      <rgbColor rgb="FF1E8449"/>
      <rgbColor rgb="FF0A2E1F"/>
      <rgbColor rgb="FF333300"/>
      <rgbColor rgb="FFC0392B"/>
      <rgbColor rgb="FF993366"/>
      <rgbColor rgb="FF333399"/>
      <rgbColor rgb="FF1C28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Kraftstoffverbrauch (l/100 km) — Verlauf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Auswertung!$C$27</c:f>
              <c:strCache>
                <c:ptCount val="1"/>
                <c:pt idx="0">
                  <c:v>l/100 km</c:v>
                </c:pt>
              </c:strCache>
            </c:strRef>
          </c:tx>
          <c:spPr>
            <a:ln w="20160">
              <a:solidFill>
                <a:srgbClr val="165C3A"/>
              </a:solidFill>
              <a:round/>
            </a:ln>
          </c:spPr>
          <c:marker>
            <c:symbol val="circle"/>
            <c:size val="6"/>
            <c:spPr>
              <a:solidFill>
                <a:srgbClr val="165C3A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Auswertung!$C$28:$C$45</c:f>
              <c:numCache>
                <c:formatCode>General</c:formatCode>
                <c:ptCount val="18"/>
                <c:pt idx="0">
                  <c:v>10</c:v>
                </c:pt>
                <c:pt idx="1">
                  <c:v>9.48</c:v>
                </c:pt>
                <c:pt idx="2">
                  <c:v>9.9600000000000009</c:v>
                </c:pt>
                <c:pt idx="3">
                  <c:v>9.92</c:v>
                </c:pt>
                <c:pt idx="4">
                  <c:v>9.98</c:v>
                </c:pt>
                <c:pt idx="5">
                  <c:v>9.6999999999999993</c:v>
                </c:pt>
                <c:pt idx="6">
                  <c:v>10.15</c:v>
                </c:pt>
                <c:pt idx="7">
                  <c:v>5.41</c:v>
                </c:pt>
                <c:pt idx="8">
                  <c:v>9.83</c:v>
                </c:pt>
                <c:pt idx="9">
                  <c:v>9.76</c:v>
                </c:pt>
                <c:pt idx="10">
                  <c:v>9.73</c:v>
                </c:pt>
                <c:pt idx="11">
                  <c:v>10.11</c:v>
                </c:pt>
                <c:pt idx="12">
                  <c:v>10.48</c:v>
                </c:pt>
                <c:pt idx="13">
                  <c:v>9.94</c:v>
                </c:pt>
                <c:pt idx="14">
                  <c:v>9.89</c:v>
                </c:pt>
                <c:pt idx="15">
                  <c:v>9.68</c:v>
                </c:pt>
                <c:pt idx="16">
                  <c:v>9.69</c:v>
                </c:pt>
                <c:pt idx="17">
                  <c:v>9.93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85C-4E3A-9DD3-155D6E588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004698"/>
        <c:axId val="13086194"/>
      </c:lineChart>
      <c:catAx>
        <c:axId val="200469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Tankvorgang Nr.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3086194"/>
        <c:crosses val="autoZero"/>
        <c:auto val="1"/>
        <c:lblAlgn val="ctr"/>
        <c:lblOffset val="100"/>
        <c:noMultiLvlLbl val="0"/>
      </c:catAx>
      <c:valAx>
        <c:axId val="130861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Liter / 100 km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00469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10</xdr:col>
      <xdr:colOff>226800</xdr:colOff>
      <xdr:row>68</xdr:row>
      <xdr:rowOff>128520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2E1F"/>
  </sheetPr>
  <dimension ref="A1:O45"/>
  <sheetViews>
    <sheetView showGridLines="0"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T30" sqref="T30"/>
    </sheetView>
  </sheetViews>
  <sheetFormatPr baseColWidth="10" defaultColWidth="8.7109375" defaultRowHeight="15" x14ac:dyDescent="0.25"/>
  <cols>
    <col min="1" max="1" width="5" customWidth="1"/>
    <col min="2" max="2" width="7.85546875" bestFit="1" customWidth="1"/>
    <col min="3" max="3" width="9.85546875" bestFit="1" customWidth="1"/>
    <col min="4" max="4" width="8" bestFit="1" customWidth="1"/>
    <col min="5" max="5" width="8.42578125" bestFit="1" customWidth="1"/>
    <col min="6" max="6" width="11" bestFit="1" customWidth="1"/>
    <col min="7" max="7" width="10.28515625" bestFit="1" customWidth="1"/>
    <col min="8" max="8" width="10.7109375" bestFit="1" customWidth="1"/>
    <col min="9" max="9" width="8.140625" bestFit="1" customWidth="1"/>
    <col min="10" max="10" width="14.7109375" bestFit="1" customWidth="1"/>
    <col min="11" max="11" width="6.85546875" bestFit="1" customWidth="1"/>
    <col min="12" max="12" width="16.28515625" bestFit="1" customWidth="1"/>
    <col min="13" max="13" width="14.42578125" bestFit="1" customWidth="1"/>
    <col min="14" max="14" width="6" bestFit="1" customWidth="1"/>
    <col min="15" max="15" width="16.7109375" bestFit="1" customWidth="1"/>
  </cols>
  <sheetData>
    <row r="1" spans="1:15" ht="6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61.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5.7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7.5" customHeight="1" x14ac:dyDescent="0.25"/>
    <row r="5" spans="1:15" ht="25.5" customHeight="1" x14ac:dyDescent="0.25">
      <c r="A5" s="16"/>
      <c r="B5" s="17" t="s">
        <v>2</v>
      </c>
      <c r="C5" s="12" t="s">
        <v>3</v>
      </c>
      <c r="D5" s="12"/>
      <c r="E5" s="12"/>
      <c r="F5" s="17" t="s">
        <v>4</v>
      </c>
      <c r="G5" s="18" t="s">
        <v>5</v>
      </c>
      <c r="H5" s="17" t="s">
        <v>6</v>
      </c>
      <c r="I5" s="19" t="s">
        <v>7</v>
      </c>
      <c r="J5" s="17" t="s">
        <v>8</v>
      </c>
      <c r="K5" s="20">
        <v>60</v>
      </c>
      <c r="L5" s="17" t="s">
        <v>9</v>
      </c>
      <c r="M5" s="11">
        <v>6.5000000000000002E-2</v>
      </c>
      <c r="N5" s="11"/>
    </row>
    <row r="6" spans="1:15" ht="25.5" customHeight="1" x14ac:dyDescent="0.25">
      <c r="A6" s="16"/>
      <c r="B6" s="17" t="s">
        <v>10</v>
      </c>
      <c r="C6" s="10" t="s">
        <v>11</v>
      </c>
      <c r="D6" s="10"/>
      <c r="E6" s="10"/>
      <c r="F6" s="17" t="s">
        <v>12</v>
      </c>
      <c r="G6" s="21">
        <v>44635</v>
      </c>
      <c r="H6" s="17" t="s">
        <v>13</v>
      </c>
      <c r="I6" s="22">
        <v>2026</v>
      </c>
      <c r="J6" s="17" t="s">
        <v>14</v>
      </c>
      <c r="K6" s="23">
        <v>24800</v>
      </c>
      <c r="L6" s="17" t="s">
        <v>15</v>
      </c>
      <c r="M6" s="11">
        <v>0.08</v>
      </c>
      <c r="N6" s="11"/>
    </row>
    <row r="7" spans="1:15" ht="7.5" customHeight="1" x14ac:dyDescent="0.25"/>
    <row r="8" spans="1:15" ht="42" customHeight="1" x14ac:dyDescent="0.25">
      <c r="A8" s="24"/>
      <c r="B8" s="24" t="s">
        <v>16</v>
      </c>
      <c r="C8" s="24" t="s">
        <v>17</v>
      </c>
      <c r="D8" s="24" t="s">
        <v>18</v>
      </c>
      <c r="E8" s="24" t="s">
        <v>19</v>
      </c>
      <c r="F8" s="24" t="s">
        <v>20</v>
      </c>
      <c r="G8" s="24" t="s">
        <v>21</v>
      </c>
      <c r="H8" s="24" t="s">
        <v>22</v>
      </c>
      <c r="I8" s="24" t="s">
        <v>23</v>
      </c>
      <c r="J8" s="24" t="s">
        <v>24</v>
      </c>
      <c r="K8" s="24" t="s">
        <v>25</v>
      </c>
      <c r="L8" s="25" t="s">
        <v>26</v>
      </c>
      <c r="M8" s="25" t="s">
        <v>27</v>
      </c>
      <c r="N8" s="25" t="s">
        <v>28</v>
      </c>
      <c r="O8" s="25" t="s">
        <v>29</v>
      </c>
    </row>
    <row r="9" spans="1:15" ht="21.75" customHeight="1" x14ac:dyDescent="0.25">
      <c r="A9" s="16"/>
      <c r="B9" s="26">
        <v>1</v>
      </c>
      <c r="C9" s="27">
        <v>46030</v>
      </c>
      <c r="D9" s="28">
        <v>24800</v>
      </c>
      <c r="E9" s="29" t="s">
        <v>30</v>
      </c>
      <c r="F9" s="30">
        <v>52.3</v>
      </c>
      <c r="G9" s="31">
        <v>1.7290000000000001</v>
      </c>
      <c r="H9" s="32">
        <f t="shared" ref="H9:H28" si="0">F9*G9</f>
        <v>90.426699999999997</v>
      </c>
      <c r="I9" s="29" t="s">
        <v>30</v>
      </c>
      <c r="J9" s="29" t="s">
        <v>30</v>
      </c>
      <c r="K9" s="29" t="s">
        <v>30</v>
      </c>
      <c r="L9" s="33" t="s">
        <v>7</v>
      </c>
      <c r="M9" s="34" t="s">
        <v>31</v>
      </c>
      <c r="N9" s="35" t="s">
        <v>32</v>
      </c>
      <c r="O9" s="36" t="s">
        <v>33</v>
      </c>
    </row>
    <row r="10" spans="1:15" ht="21.75" customHeight="1" x14ac:dyDescent="0.25">
      <c r="A10" s="16"/>
      <c r="B10" s="37">
        <v>2</v>
      </c>
      <c r="C10" s="38">
        <v>46045</v>
      </c>
      <c r="D10" s="39">
        <v>25318</v>
      </c>
      <c r="E10" s="40">
        <v>518</v>
      </c>
      <c r="F10" s="41">
        <v>51.8</v>
      </c>
      <c r="G10" s="42">
        <v>1.7190000000000001</v>
      </c>
      <c r="H10" s="32">
        <f t="shared" si="0"/>
        <v>89.044200000000004</v>
      </c>
      <c r="I10" s="43">
        <v>10</v>
      </c>
      <c r="J10" s="44">
        <f t="shared" ref="J10:J28" si="1">IFERROR(H10/E10*100,"")</f>
        <v>17.190000000000001</v>
      </c>
      <c r="K10" s="42">
        <f t="shared" ref="K10:K28" si="2">IFERROR(H10/E10,"")</f>
        <v>0.1719</v>
      </c>
      <c r="L10" s="45" t="s">
        <v>7</v>
      </c>
      <c r="M10" s="46" t="s">
        <v>34</v>
      </c>
      <c r="N10" s="35" t="s">
        <v>32</v>
      </c>
      <c r="O10" s="47"/>
    </row>
    <row r="11" spans="1:15" ht="21.75" customHeight="1" x14ac:dyDescent="0.25">
      <c r="A11" s="16"/>
      <c r="B11" s="26">
        <v>3</v>
      </c>
      <c r="C11" s="27">
        <v>46058</v>
      </c>
      <c r="D11" s="28">
        <v>25841</v>
      </c>
      <c r="E11" s="48">
        <v>523</v>
      </c>
      <c r="F11" s="30">
        <v>49.6</v>
      </c>
      <c r="G11" s="31">
        <v>1.7390000000000001</v>
      </c>
      <c r="H11" s="32">
        <f t="shared" si="0"/>
        <v>86.254400000000004</v>
      </c>
      <c r="I11" s="49">
        <v>9.48</v>
      </c>
      <c r="J11" s="50">
        <f t="shared" si="1"/>
        <v>16.49223709369025</v>
      </c>
      <c r="K11" s="31">
        <f t="shared" si="2"/>
        <v>0.16492237093690248</v>
      </c>
      <c r="L11" s="33" t="s">
        <v>7</v>
      </c>
      <c r="M11" s="34" t="s">
        <v>35</v>
      </c>
      <c r="N11" s="35" t="s">
        <v>32</v>
      </c>
      <c r="O11" s="36"/>
    </row>
    <row r="12" spans="1:15" ht="21.75" customHeight="1" x14ac:dyDescent="0.25">
      <c r="A12" s="16"/>
      <c r="B12" s="37">
        <v>4</v>
      </c>
      <c r="C12" s="38">
        <v>46073</v>
      </c>
      <c r="D12" s="39">
        <v>26374</v>
      </c>
      <c r="E12" s="40">
        <v>533</v>
      </c>
      <c r="F12" s="41">
        <v>53.1</v>
      </c>
      <c r="G12" s="42">
        <v>1.7450000000000001</v>
      </c>
      <c r="H12" s="32">
        <f t="shared" si="0"/>
        <v>92.659500000000008</v>
      </c>
      <c r="I12" s="43">
        <v>9.9600000000000009</v>
      </c>
      <c r="J12" s="44">
        <f t="shared" si="1"/>
        <v>17.384521575984994</v>
      </c>
      <c r="K12" s="42">
        <f t="shared" si="2"/>
        <v>0.17384521575984993</v>
      </c>
      <c r="L12" s="45" t="s">
        <v>7</v>
      </c>
      <c r="M12" s="46" t="s">
        <v>31</v>
      </c>
      <c r="N12" s="35" t="s">
        <v>32</v>
      </c>
      <c r="O12" s="47" t="s">
        <v>36</v>
      </c>
    </row>
    <row r="13" spans="1:15" ht="21.75" customHeight="1" x14ac:dyDescent="0.25">
      <c r="A13" s="16"/>
      <c r="B13" s="26">
        <v>5</v>
      </c>
      <c r="C13" s="27">
        <v>46085</v>
      </c>
      <c r="D13" s="28">
        <v>26882</v>
      </c>
      <c r="E13" s="48">
        <v>508</v>
      </c>
      <c r="F13" s="30">
        <v>50.4</v>
      </c>
      <c r="G13" s="31">
        <v>1.712</v>
      </c>
      <c r="H13" s="32">
        <f t="shared" si="0"/>
        <v>86.28479999999999</v>
      </c>
      <c r="I13" s="49">
        <v>9.92</v>
      </c>
      <c r="J13" s="50">
        <f t="shared" si="1"/>
        <v>16.985196850393699</v>
      </c>
      <c r="K13" s="31">
        <f t="shared" si="2"/>
        <v>0.169851968503937</v>
      </c>
      <c r="L13" s="33" t="s">
        <v>7</v>
      </c>
      <c r="M13" s="34" t="s">
        <v>37</v>
      </c>
      <c r="N13" s="35" t="s">
        <v>32</v>
      </c>
      <c r="O13" s="36"/>
    </row>
    <row r="14" spans="1:15" ht="21.75" customHeight="1" x14ac:dyDescent="0.25">
      <c r="A14" s="16"/>
      <c r="B14" s="37">
        <v>6</v>
      </c>
      <c r="C14" s="38">
        <v>46099</v>
      </c>
      <c r="D14" s="39">
        <v>27410</v>
      </c>
      <c r="E14" s="40">
        <v>528</v>
      </c>
      <c r="F14" s="41">
        <v>52.7</v>
      </c>
      <c r="G14" s="42">
        <v>1.698</v>
      </c>
      <c r="H14" s="32">
        <f t="shared" si="0"/>
        <v>89.4846</v>
      </c>
      <c r="I14" s="43">
        <v>9.98</v>
      </c>
      <c r="J14" s="44">
        <f t="shared" si="1"/>
        <v>16.947840909090907</v>
      </c>
      <c r="K14" s="42">
        <f t="shared" si="2"/>
        <v>0.16947840909090908</v>
      </c>
      <c r="L14" s="45" t="s">
        <v>7</v>
      </c>
      <c r="M14" s="46" t="s">
        <v>34</v>
      </c>
      <c r="N14" s="35" t="s">
        <v>32</v>
      </c>
      <c r="O14" s="47" t="s">
        <v>38</v>
      </c>
    </row>
    <row r="15" spans="1:15" ht="21.75" customHeight="1" x14ac:dyDescent="0.25">
      <c r="A15" s="16"/>
      <c r="B15" s="26">
        <v>7</v>
      </c>
      <c r="C15" s="27">
        <v>46114</v>
      </c>
      <c r="D15" s="28">
        <v>27935</v>
      </c>
      <c r="E15" s="48">
        <v>525</v>
      </c>
      <c r="F15" s="30">
        <v>50.9</v>
      </c>
      <c r="G15" s="31">
        <v>1.679</v>
      </c>
      <c r="H15" s="32">
        <f t="shared" si="0"/>
        <v>85.461100000000002</v>
      </c>
      <c r="I15" s="49">
        <v>9.6999999999999993</v>
      </c>
      <c r="J15" s="50">
        <f t="shared" si="1"/>
        <v>16.278304761904764</v>
      </c>
      <c r="K15" s="31">
        <f t="shared" si="2"/>
        <v>0.16278304761904763</v>
      </c>
      <c r="L15" s="33" t="s">
        <v>7</v>
      </c>
      <c r="M15" s="34" t="s">
        <v>31</v>
      </c>
      <c r="N15" s="35" t="s">
        <v>32</v>
      </c>
      <c r="O15" s="36"/>
    </row>
    <row r="16" spans="1:15" ht="21.75" customHeight="1" x14ac:dyDescent="0.25">
      <c r="A16" s="16"/>
      <c r="B16" s="37">
        <v>8</v>
      </c>
      <c r="C16" s="38">
        <v>46128</v>
      </c>
      <c r="D16" s="39">
        <v>28462</v>
      </c>
      <c r="E16" s="40">
        <v>527</v>
      </c>
      <c r="F16" s="41">
        <v>53.5</v>
      </c>
      <c r="G16" s="42">
        <v>1.6890000000000001</v>
      </c>
      <c r="H16" s="32">
        <f t="shared" si="0"/>
        <v>90.361500000000007</v>
      </c>
      <c r="I16" s="43">
        <v>10.15</v>
      </c>
      <c r="J16" s="44">
        <f t="shared" si="1"/>
        <v>17.146394686907023</v>
      </c>
      <c r="K16" s="42">
        <f t="shared" si="2"/>
        <v>0.17146394686907021</v>
      </c>
      <c r="L16" s="45" t="s">
        <v>7</v>
      </c>
      <c r="M16" s="46" t="s">
        <v>35</v>
      </c>
      <c r="N16" s="35" t="s">
        <v>32</v>
      </c>
      <c r="O16" s="47" t="s">
        <v>39</v>
      </c>
    </row>
    <row r="17" spans="1:15" ht="21.75" customHeight="1" x14ac:dyDescent="0.25">
      <c r="A17" s="16"/>
      <c r="B17" s="26">
        <v>9</v>
      </c>
      <c r="C17" s="27">
        <v>46143</v>
      </c>
      <c r="D17" s="28">
        <v>28980</v>
      </c>
      <c r="E17" s="48">
        <v>518</v>
      </c>
      <c r="F17" s="30">
        <v>28</v>
      </c>
      <c r="G17" s="31">
        <v>1.655</v>
      </c>
      <c r="H17" s="32">
        <f t="shared" si="0"/>
        <v>46.34</v>
      </c>
      <c r="I17" s="49">
        <v>5.41</v>
      </c>
      <c r="J17" s="50">
        <f t="shared" si="1"/>
        <v>8.9459459459459456</v>
      </c>
      <c r="K17" s="31">
        <f t="shared" si="2"/>
        <v>8.9459459459459462E-2</v>
      </c>
      <c r="L17" s="33" t="s">
        <v>7</v>
      </c>
      <c r="M17" s="34" t="s">
        <v>40</v>
      </c>
      <c r="N17" s="51" t="s">
        <v>41</v>
      </c>
      <c r="O17" s="36" t="s">
        <v>42</v>
      </c>
    </row>
    <row r="18" spans="1:15" ht="21.75" customHeight="1" x14ac:dyDescent="0.25">
      <c r="A18" s="16"/>
      <c r="B18" s="37">
        <v>10</v>
      </c>
      <c r="C18" s="38">
        <v>46150</v>
      </c>
      <c r="D18" s="39">
        <v>29287</v>
      </c>
      <c r="E18" s="40">
        <v>307</v>
      </c>
      <c r="F18" s="41">
        <v>49.2</v>
      </c>
      <c r="G18" s="42">
        <v>1.6479999999999999</v>
      </c>
      <c r="H18" s="32">
        <f t="shared" si="0"/>
        <v>81.081599999999995</v>
      </c>
      <c r="I18" s="43">
        <v>16.03</v>
      </c>
      <c r="J18" s="44">
        <f t="shared" si="1"/>
        <v>26.410944625407161</v>
      </c>
      <c r="K18" s="42">
        <f t="shared" si="2"/>
        <v>0.26410944625407162</v>
      </c>
      <c r="L18" s="45" t="s">
        <v>7</v>
      </c>
      <c r="M18" s="46" t="s">
        <v>31</v>
      </c>
      <c r="N18" s="35" t="s">
        <v>32</v>
      </c>
      <c r="O18" s="47"/>
    </row>
    <row r="19" spans="1:15" ht="21.75" customHeight="1" x14ac:dyDescent="0.25">
      <c r="A19" s="16"/>
      <c r="B19" s="26">
        <v>11</v>
      </c>
      <c r="C19" s="27">
        <v>46164</v>
      </c>
      <c r="D19" s="28">
        <v>29814</v>
      </c>
      <c r="E19" s="48">
        <v>527</v>
      </c>
      <c r="F19" s="30">
        <v>51.8</v>
      </c>
      <c r="G19" s="31">
        <v>1.6619999999999999</v>
      </c>
      <c r="H19" s="32">
        <f t="shared" si="0"/>
        <v>86.091599999999985</v>
      </c>
      <c r="I19" s="49">
        <v>9.83</v>
      </c>
      <c r="J19" s="50">
        <f t="shared" si="1"/>
        <v>16.336166982922197</v>
      </c>
      <c r="K19" s="31">
        <f t="shared" si="2"/>
        <v>0.16336166982922198</v>
      </c>
      <c r="L19" s="33" t="s">
        <v>7</v>
      </c>
      <c r="M19" s="34" t="s">
        <v>34</v>
      </c>
      <c r="N19" s="35" t="s">
        <v>32</v>
      </c>
      <c r="O19" s="36"/>
    </row>
    <row r="20" spans="1:15" ht="21.75" customHeight="1" x14ac:dyDescent="0.25">
      <c r="A20" s="16"/>
      <c r="B20" s="37">
        <v>12</v>
      </c>
      <c r="C20" s="38">
        <v>46178</v>
      </c>
      <c r="D20" s="39">
        <v>30351</v>
      </c>
      <c r="E20" s="40">
        <v>537</v>
      </c>
      <c r="F20" s="41">
        <v>52.4</v>
      </c>
      <c r="G20" s="42">
        <v>1.669</v>
      </c>
      <c r="H20" s="32">
        <f t="shared" si="0"/>
        <v>87.455600000000004</v>
      </c>
      <c r="I20" s="43">
        <v>9.76</v>
      </c>
      <c r="J20" s="44">
        <f t="shared" si="1"/>
        <v>16.285959031657356</v>
      </c>
      <c r="K20" s="42">
        <f t="shared" si="2"/>
        <v>0.16285959031657357</v>
      </c>
      <c r="L20" s="45" t="s">
        <v>7</v>
      </c>
      <c r="M20" s="46" t="s">
        <v>37</v>
      </c>
      <c r="N20" s="35" t="s">
        <v>32</v>
      </c>
      <c r="O20" s="47" t="s">
        <v>43</v>
      </c>
    </row>
    <row r="21" spans="1:15" ht="21.75" customHeight="1" x14ac:dyDescent="0.25">
      <c r="A21" s="16"/>
      <c r="B21" s="26">
        <v>13</v>
      </c>
      <c r="C21" s="27">
        <v>46193</v>
      </c>
      <c r="D21" s="28">
        <v>30872</v>
      </c>
      <c r="E21" s="48">
        <v>521</v>
      </c>
      <c r="F21" s="30">
        <v>50.7</v>
      </c>
      <c r="G21" s="31">
        <v>1.6579999999999999</v>
      </c>
      <c r="H21" s="32">
        <f t="shared" si="0"/>
        <v>84.060599999999994</v>
      </c>
      <c r="I21" s="49">
        <v>9.73</v>
      </c>
      <c r="J21" s="50">
        <f t="shared" si="1"/>
        <v>16.134472168905951</v>
      </c>
      <c r="K21" s="31">
        <f t="shared" si="2"/>
        <v>0.1613447216890595</v>
      </c>
      <c r="L21" s="33" t="s">
        <v>7</v>
      </c>
      <c r="M21" s="34" t="s">
        <v>35</v>
      </c>
      <c r="N21" s="35" t="s">
        <v>32</v>
      </c>
      <c r="O21" s="36"/>
    </row>
    <row r="22" spans="1:15" ht="21.75" customHeight="1" x14ac:dyDescent="0.25">
      <c r="A22" s="16"/>
      <c r="B22" s="37">
        <v>14</v>
      </c>
      <c r="C22" s="38">
        <v>46206</v>
      </c>
      <c r="D22" s="39">
        <v>31405</v>
      </c>
      <c r="E22" s="40">
        <v>533</v>
      </c>
      <c r="F22" s="41">
        <v>53.9</v>
      </c>
      <c r="G22" s="42">
        <v>1.6719999999999999</v>
      </c>
      <c r="H22" s="32">
        <f t="shared" si="0"/>
        <v>90.120799999999988</v>
      </c>
      <c r="I22" s="43">
        <v>10.11</v>
      </c>
      <c r="J22" s="44">
        <f t="shared" si="1"/>
        <v>16.908217636022513</v>
      </c>
      <c r="K22" s="42">
        <f t="shared" si="2"/>
        <v>0.16908217636022513</v>
      </c>
      <c r="L22" s="45" t="s">
        <v>7</v>
      </c>
      <c r="M22" s="46" t="s">
        <v>44</v>
      </c>
      <c r="N22" s="35" t="s">
        <v>32</v>
      </c>
      <c r="O22" s="47" t="s">
        <v>45</v>
      </c>
    </row>
    <row r="23" spans="1:15" ht="21.75" customHeight="1" x14ac:dyDescent="0.25">
      <c r="A23" s="16"/>
      <c r="B23" s="26">
        <v>15</v>
      </c>
      <c r="C23" s="27">
        <v>46220</v>
      </c>
      <c r="D23" s="28">
        <v>31922</v>
      </c>
      <c r="E23" s="48">
        <v>517</v>
      </c>
      <c r="F23" s="30">
        <v>54.2</v>
      </c>
      <c r="G23" s="31">
        <v>1.681</v>
      </c>
      <c r="H23" s="32">
        <f t="shared" si="0"/>
        <v>91.110200000000006</v>
      </c>
      <c r="I23" s="49">
        <v>10.48</v>
      </c>
      <c r="J23" s="50">
        <f t="shared" si="1"/>
        <v>17.622862669245649</v>
      </c>
      <c r="K23" s="31">
        <f t="shared" si="2"/>
        <v>0.17622862669245648</v>
      </c>
      <c r="L23" s="33" t="s">
        <v>7</v>
      </c>
      <c r="M23" s="34" t="s">
        <v>46</v>
      </c>
      <c r="N23" s="35" t="s">
        <v>32</v>
      </c>
      <c r="O23" s="36" t="s">
        <v>47</v>
      </c>
    </row>
    <row r="24" spans="1:15" ht="21.75" customHeight="1" x14ac:dyDescent="0.25">
      <c r="A24" s="16"/>
      <c r="B24" s="37">
        <v>16</v>
      </c>
      <c r="C24" s="38">
        <v>46240</v>
      </c>
      <c r="D24" s="39">
        <v>32438</v>
      </c>
      <c r="E24" s="40">
        <v>516</v>
      </c>
      <c r="F24" s="41">
        <v>51.3</v>
      </c>
      <c r="G24" s="42">
        <v>1.643</v>
      </c>
      <c r="H24" s="32">
        <f t="shared" si="0"/>
        <v>84.285899999999998</v>
      </c>
      <c r="I24" s="43">
        <v>9.94</v>
      </c>
      <c r="J24" s="44">
        <f t="shared" si="1"/>
        <v>16.334476744186048</v>
      </c>
      <c r="K24" s="42">
        <f t="shared" si="2"/>
        <v>0.16334476744186047</v>
      </c>
      <c r="L24" s="45" t="s">
        <v>7</v>
      </c>
      <c r="M24" s="46" t="s">
        <v>34</v>
      </c>
      <c r="N24" s="35" t="s">
        <v>32</v>
      </c>
      <c r="O24" s="47"/>
    </row>
    <row r="25" spans="1:15" ht="21.75" customHeight="1" x14ac:dyDescent="0.25">
      <c r="A25" s="16"/>
      <c r="B25" s="26">
        <v>17</v>
      </c>
      <c r="C25" s="27">
        <v>46255</v>
      </c>
      <c r="D25" s="28">
        <v>32970</v>
      </c>
      <c r="E25" s="48">
        <v>532</v>
      </c>
      <c r="F25" s="30">
        <v>52.6</v>
      </c>
      <c r="G25" s="31">
        <v>1.6379999999999999</v>
      </c>
      <c r="H25" s="32">
        <f t="shared" si="0"/>
        <v>86.158799999999999</v>
      </c>
      <c r="I25" s="49">
        <v>9.89</v>
      </c>
      <c r="J25" s="50">
        <f t="shared" si="1"/>
        <v>16.195263157894736</v>
      </c>
      <c r="K25" s="31">
        <f t="shared" si="2"/>
        <v>0.16195263157894738</v>
      </c>
      <c r="L25" s="33" t="s">
        <v>7</v>
      </c>
      <c r="M25" s="34" t="s">
        <v>31</v>
      </c>
      <c r="N25" s="35" t="s">
        <v>32</v>
      </c>
      <c r="O25" s="36"/>
    </row>
    <row r="26" spans="1:15" ht="21.75" customHeight="1" x14ac:dyDescent="0.25">
      <c r="A26" s="16"/>
      <c r="B26" s="37">
        <v>18</v>
      </c>
      <c r="C26" s="38">
        <v>46269</v>
      </c>
      <c r="D26" s="39">
        <v>33498</v>
      </c>
      <c r="E26" s="40">
        <v>528</v>
      </c>
      <c r="F26" s="41">
        <v>51.1</v>
      </c>
      <c r="G26" s="42">
        <v>1.651</v>
      </c>
      <c r="H26" s="32">
        <f t="shared" si="0"/>
        <v>84.366100000000003</v>
      </c>
      <c r="I26" s="43">
        <v>9.68</v>
      </c>
      <c r="J26" s="44">
        <f t="shared" si="1"/>
        <v>15.97842803030303</v>
      </c>
      <c r="K26" s="42">
        <f t="shared" si="2"/>
        <v>0.1597842803030303</v>
      </c>
      <c r="L26" s="45" t="s">
        <v>7</v>
      </c>
      <c r="M26" s="46" t="s">
        <v>35</v>
      </c>
      <c r="N26" s="35" t="s">
        <v>32</v>
      </c>
      <c r="O26" s="47"/>
    </row>
    <row r="27" spans="1:15" ht="21.75" customHeight="1" x14ac:dyDescent="0.25">
      <c r="A27" s="16"/>
      <c r="B27" s="26">
        <v>19</v>
      </c>
      <c r="C27" s="27">
        <v>46283</v>
      </c>
      <c r="D27" s="28">
        <v>34022</v>
      </c>
      <c r="E27" s="48">
        <v>524</v>
      </c>
      <c r="F27" s="30">
        <v>50.8</v>
      </c>
      <c r="G27" s="31">
        <v>1.663</v>
      </c>
      <c r="H27" s="32">
        <f t="shared" si="0"/>
        <v>84.480400000000003</v>
      </c>
      <c r="I27" s="49">
        <v>9.69</v>
      </c>
      <c r="J27" s="50">
        <f t="shared" si="1"/>
        <v>16.122213740458015</v>
      </c>
      <c r="K27" s="31">
        <f t="shared" si="2"/>
        <v>0.16122213740458016</v>
      </c>
      <c r="L27" s="33" t="s">
        <v>7</v>
      </c>
      <c r="M27" s="34" t="s">
        <v>37</v>
      </c>
      <c r="N27" s="35" t="s">
        <v>32</v>
      </c>
      <c r="O27" s="36" t="s">
        <v>48</v>
      </c>
    </row>
    <row r="28" spans="1:15" ht="21.75" customHeight="1" x14ac:dyDescent="0.25">
      <c r="A28" s="16"/>
      <c r="B28" s="37">
        <v>20</v>
      </c>
      <c r="C28" s="38">
        <v>46297</v>
      </c>
      <c r="D28" s="39">
        <v>34556</v>
      </c>
      <c r="E28" s="40">
        <v>534</v>
      </c>
      <c r="F28" s="41">
        <v>53</v>
      </c>
      <c r="G28" s="42">
        <v>1.6779999999999999</v>
      </c>
      <c r="H28" s="32">
        <f t="shared" si="0"/>
        <v>88.933999999999997</v>
      </c>
      <c r="I28" s="43">
        <v>9.93</v>
      </c>
      <c r="J28" s="44">
        <f t="shared" si="1"/>
        <v>16.654307116104867</v>
      </c>
      <c r="K28" s="42">
        <f t="shared" si="2"/>
        <v>0.16654307116104869</v>
      </c>
      <c r="L28" s="45" t="s">
        <v>7</v>
      </c>
      <c r="M28" s="46" t="s">
        <v>31</v>
      </c>
      <c r="N28" s="35" t="s">
        <v>32</v>
      </c>
      <c r="O28" s="47"/>
    </row>
    <row r="29" spans="1:15" ht="21.75" customHeight="1" x14ac:dyDescent="0.25">
      <c r="A29" s="16"/>
      <c r="B29" s="52"/>
      <c r="C29" s="52"/>
      <c r="D29" s="52"/>
      <c r="E29" s="52"/>
      <c r="F29" s="52"/>
      <c r="G29" s="52"/>
      <c r="H29" s="53" t="str">
        <f t="shared" ref="H29:H43" si="3">IFERROR(IF(F29="","",F29*G29),"")</f>
        <v/>
      </c>
      <c r="I29" s="54" t="str">
        <f t="shared" ref="I29:I43" si="4">IFERROR(IF(E29="","",F29/E29*100),"")</f>
        <v/>
      </c>
      <c r="J29" s="55" t="str">
        <f t="shared" ref="J29:J43" si="5">IFERROR(IF(E29="","",H29/E29*100),"")</f>
        <v/>
      </c>
      <c r="K29" s="56" t="str">
        <f t="shared" ref="K29:K43" si="6">IFERROR(IF(E29="","",H29/E29),"")</f>
        <v/>
      </c>
      <c r="L29" s="52"/>
      <c r="M29" s="52"/>
      <c r="N29" s="52"/>
      <c r="O29" s="52"/>
    </row>
    <row r="30" spans="1:15" ht="21.75" customHeight="1" x14ac:dyDescent="0.25">
      <c r="A30" s="16"/>
      <c r="B30" s="57"/>
      <c r="C30" s="57"/>
      <c r="D30" s="57"/>
      <c r="E30" s="57"/>
      <c r="F30" s="57"/>
      <c r="G30" s="57"/>
      <c r="H30" s="53" t="str">
        <f t="shared" si="3"/>
        <v/>
      </c>
      <c r="I30" s="58" t="str">
        <f t="shared" si="4"/>
        <v/>
      </c>
      <c r="J30" s="59" t="str">
        <f t="shared" si="5"/>
        <v/>
      </c>
      <c r="K30" s="60" t="str">
        <f t="shared" si="6"/>
        <v/>
      </c>
      <c r="L30" s="57"/>
      <c r="M30" s="57"/>
      <c r="N30" s="57"/>
      <c r="O30" s="57"/>
    </row>
    <row r="31" spans="1:15" ht="21.75" customHeight="1" x14ac:dyDescent="0.25">
      <c r="A31" s="16"/>
      <c r="B31" s="52"/>
      <c r="C31" s="52"/>
      <c r="D31" s="52"/>
      <c r="E31" s="52"/>
      <c r="F31" s="52"/>
      <c r="G31" s="52"/>
      <c r="H31" s="53" t="str">
        <f t="shared" si="3"/>
        <v/>
      </c>
      <c r="I31" s="54" t="str">
        <f t="shared" si="4"/>
        <v/>
      </c>
      <c r="J31" s="55" t="str">
        <f t="shared" si="5"/>
        <v/>
      </c>
      <c r="K31" s="56" t="str">
        <f t="shared" si="6"/>
        <v/>
      </c>
      <c r="L31" s="52"/>
      <c r="M31" s="52"/>
      <c r="N31" s="52"/>
      <c r="O31" s="52"/>
    </row>
    <row r="32" spans="1:15" ht="21.75" customHeight="1" x14ac:dyDescent="0.25">
      <c r="A32" s="16"/>
      <c r="B32" s="57"/>
      <c r="C32" s="57"/>
      <c r="D32" s="57"/>
      <c r="E32" s="57"/>
      <c r="F32" s="57"/>
      <c r="G32" s="57"/>
      <c r="H32" s="53" t="str">
        <f t="shared" si="3"/>
        <v/>
      </c>
      <c r="I32" s="58" t="str">
        <f t="shared" si="4"/>
        <v/>
      </c>
      <c r="J32" s="59" t="str">
        <f t="shared" si="5"/>
        <v/>
      </c>
      <c r="K32" s="60" t="str">
        <f t="shared" si="6"/>
        <v/>
      </c>
      <c r="L32" s="57"/>
      <c r="M32" s="57"/>
      <c r="N32" s="57"/>
      <c r="O32" s="57"/>
    </row>
    <row r="33" spans="1:15" ht="21.75" customHeight="1" x14ac:dyDescent="0.25">
      <c r="A33" s="16"/>
      <c r="B33" s="52"/>
      <c r="C33" s="52"/>
      <c r="D33" s="52"/>
      <c r="E33" s="52"/>
      <c r="F33" s="52"/>
      <c r="G33" s="52"/>
      <c r="H33" s="53" t="str">
        <f t="shared" si="3"/>
        <v/>
      </c>
      <c r="I33" s="54" t="str">
        <f t="shared" si="4"/>
        <v/>
      </c>
      <c r="J33" s="55" t="str">
        <f t="shared" si="5"/>
        <v/>
      </c>
      <c r="K33" s="56" t="str">
        <f t="shared" si="6"/>
        <v/>
      </c>
      <c r="L33" s="52"/>
      <c r="M33" s="52"/>
      <c r="N33" s="52"/>
      <c r="O33" s="52"/>
    </row>
    <row r="34" spans="1:15" ht="21.75" customHeight="1" x14ac:dyDescent="0.25">
      <c r="A34" s="16"/>
      <c r="B34" s="57"/>
      <c r="C34" s="57"/>
      <c r="D34" s="57"/>
      <c r="E34" s="57"/>
      <c r="F34" s="57"/>
      <c r="G34" s="57"/>
      <c r="H34" s="53" t="str">
        <f t="shared" si="3"/>
        <v/>
      </c>
      <c r="I34" s="58" t="str">
        <f t="shared" si="4"/>
        <v/>
      </c>
      <c r="J34" s="59" t="str">
        <f t="shared" si="5"/>
        <v/>
      </c>
      <c r="K34" s="60" t="str">
        <f t="shared" si="6"/>
        <v/>
      </c>
      <c r="L34" s="57"/>
      <c r="M34" s="57"/>
      <c r="N34" s="57"/>
      <c r="O34" s="57"/>
    </row>
    <row r="35" spans="1:15" ht="21.75" customHeight="1" x14ac:dyDescent="0.25">
      <c r="A35" s="16"/>
      <c r="B35" s="52"/>
      <c r="C35" s="52"/>
      <c r="D35" s="52"/>
      <c r="E35" s="52"/>
      <c r="F35" s="52"/>
      <c r="G35" s="52"/>
      <c r="H35" s="53" t="str">
        <f t="shared" si="3"/>
        <v/>
      </c>
      <c r="I35" s="54" t="str">
        <f t="shared" si="4"/>
        <v/>
      </c>
      <c r="J35" s="55" t="str">
        <f t="shared" si="5"/>
        <v/>
      </c>
      <c r="K35" s="56" t="str">
        <f t="shared" si="6"/>
        <v/>
      </c>
      <c r="L35" s="52"/>
      <c r="M35" s="52"/>
      <c r="N35" s="52"/>
      <c r="O35" s="52"/>
    </row>
    <row r="36" spans="1:15" ht="21.75" customHeight="1" x14ac:dyDescent="0.25">
      <c r="A36" s="16"/>
      <c r="B36" s="57"/>
      <c r="C36" s="57"/>
      <c r="D36" s="57"/>
      <c r="E36" s="57"/>
      <c r="F36" s="57"/>
      <c r="G36" s="57"/>
      <c r="H36" s="53" t="str">
        <f t="shared" si="3"/>
        <v/>
      </c>
      <c r="I36" s="58" t="str">
        <f t="shared" si="4"/>
        <v/>
      </c>
      <c r="J36" s="59" t="str">
        <f t="shared" si="5"/>
        <v/>
      </c>
      <c r="K36" s="60" t="str">
        <f t="shared" si="6"/>
        <v/>
      </c>
      <c r="L36" s="57"/>
      <c r="M36" s="57"/>
      <c r="N36" s="57"/>
      <c r="O36" s="57"/>
    </row>
    <row r="37" spans="1:15" ht="21.75" customHeight="1" x14ac:dyDescent="0.25">
      <c r="A37" s="16"/>
      <c r="B37" s="52"/>
      <c r="C37" s="52"/>
      <c r="D37" s="52"/>
      <c r="E37" s="52"/>
      <c r="F37" s="52"/>
      <c r="G37" s="52"/>
      <c r="H37" s="53" t="str">
        <f t="shared" si="3"/>
        <v/>
      </c>
      <c r="I37" s="54" t="str">
        <f t="shared" si="4"/>
        <v/>
      </c>
      <c r="J37" s="55" t="str">
        <f t="shared" si="5"/>
        <v/>
      </c>
      <c r="K37" s="56" t="str">
        <f t="shared" si="6"/>
        <v/>
      </c>
      <c r="L37" s="52"/>
      <c r="M37" s="52"/>
      <c r="N37" s="52"/>
      <c r="O37" s="52"/>
    </row>
    <row r="38" spans="1:15" ht="21.75" customHeight="1" x14ac:dyDescent="0.25">
      <c r="A38" s="16"/>
      <c r="B38" s="57"/>
      <c r="C38" s="57"/>
      <c r="D38" s="57"/>
      <c r="E38" s="57"/>
      <c r="F38" s="57"/>
      <c r="G38" s="57"/>
      <c r="H38" s="53" t="str">
        <f t="shared" si="3"/>
        <v/>
      </c>
      <c r="I38" s="58" t="str">
        <f t="shared" si="4"/>
        <v/>
      </c>
      <c r="J38" s="59" t="str">
        <f t="shared" si="5"/>
        <v/>
      </c>
      <c r="K38" s="60" t="str">
        <f t="shared" si="6"/>
        <v/>
      </c>
      <c r="L38" s="57"/>
      <c r="M38" s="57"/>
      <c r="N38" s="57"/>
      <c r="O38" s="57"/>
    </row>
    <row r="39" spans="1:15" ht="21.75" customHeight="1" x14ac:dyDescent="0.25">
      <c r="A39" s="16"/>
      <c r="B39" s="52"/>
      <c r="C39" s="52"/>
      <c r="D39" s="52"/>
      <c r="E39" s="52"/>
      <c r="F39" s="52"/>
      <c r="G39" s="52"/>
      <c r="H39" s="53" t="str">
        <f t="shared" si="3"/>
        <v/>
      </c>
      <c r="I39" s="54" t="str">
        <f t="shared" si="4"/>
        <v/>
      </c>
      <c r="J39" s="55" t="str">
        <f t="shared" si="5"/>
        <v/>
      </c>
      <c r="K39" s="56" t="str">
        <f t="shared" si="6"/>
        <v/>
      </c>
      <c r="L39" s="52"/>
      <c r="M39" s="52"/>
      <c r="N39" s="52"/>
      <c r="O39" s="52"/>
    </row>
    <row r="40" spans="1:15" ht="21.75" customHeight="1" x14ac:dyDescent="0.25">
      <c r="A40" s="16"/>
      <c r="B40" s="57"/>
      <c r="C40" s="57"/>
      <c r="D40" s="57"/>
      <c r="E40" s="57"/>
      <c r="F40" s="57"/>
      <c r="G40" s="57"/>
      <c r="H40" s="53" t="str">
        <f t="shared" si="3"/>
        <v/>
      </c>
      <c r="I40" s="58" t="str">
        <f t="shared" si="4"/>
        <v/>
      </c>
      <c r="J40" s="59" t="str">
        <f t="shared" si="5"/>
        <v/>
      </c>
      <c r="K40" s="60" t="str">
        <f t="shared" si="6"/>
        <v/>
      </c>
      <c r="L40" s="57"/>
      <c r="M40" s="57"/>
      <c r="N40" s="57"/>
      <c r="O40" s="57"/>
    </row>
    <row r="41" spans="1:15" ht="21.75" customHeight="1" x14ac:dyDescent="0.25">
      <c r="A41" s="16"/>
      <c r="B41" s="52"/>
      <c r="C41" s="52"/>
      <c r="D41" s="52"/>
      <c r="E41" s="52"/>
      <c r="F41" s="52"/>
      <c r="G41" s="52"/>
      <c r="H41" s="53" t="str">
        <f t="shared" si="3"/>
        <v/>
      </c>
      <c r="I41" s="54" t="str">
        <f t="shared" si="4"/>
        <v/>
      </c>
      <c r="J41" s="55" t="str">
        <f t="shared" si="5"/>
        <v/>
      </c>
      <c r="K41" s="56" t="str">
        <f t="shared" si="6"/>
        <v/>
      </c>
      <c r="L41" s="52"/>
      <c r="M41" s="52"/>
      <c r="N41" s="52"/>
      <c r="O41" s="52"/>
    </row>
    <row r="42" spans="1:15" ht="21.75" customHeight="1" x14ac:dyDescent="0.25">
      <c r="A42" s="16"/>
      <c r="B42" s="57"/>
      <c r="C42" s="57"/>
      <c r="D42" s="57"/>
      <c r="E42" s="57"/>
      <c r="F42" s="57"/>
      <c r="G42" s="57"/>
      <c r="H42" s="53" t="str">
        <f t="shared" si="3"/>
        <v/>
      </c>
      <c r="I42" s="58" t="str">
        <f t="shared" si="4"/>
        <v/>
      </c>
      <c r="J42" s="59" t="str">
        <f t="shared" si="5"/>
        <v/>
      </c>
      <c r="K42" s="60" t="str">
        <f t="shared" si="6"/>
        <v/>
      </c>
      <c r="L42" s="57"/>
      <c r="M42" s="57"/>
      <c r="N42" s="57"/>
      <c r="O42" s="57"/>
    </row>
    <row r="43" spans="1:15" ht="21.75" customHeight="1" x14ac:dyDescent="0.25">
      <c r="A43" s="16"/>
      <c r="B43" s="52"/>
      <c r="C43" s="52"/>
      <c r="D43" s="52"/>
      <c r="E43" s="52"/>
      <c r="F43" s="52"/>
      <c r="G43" s="52"/>
      <c r="H43" s="53" t="str">
        <f t="shared" si="3"/>
        <v/>
      </c>
      <c r="I43" s="54" t="str">
        <f t="shared" si="4"/>
        <v/>
      </c>
      <c r="J43" s="55" t="str">
        <f t="shared" si="5"/>
        <v/>
      </c>
      <c r="K43" s="56" t="str">
        <f t="shared" si="6"/>
        <v/>
      </c>
      <c r="L43" s="52"/>
      <c r="M43" s="52"/>
      <c r="N43" s="52"/>
      <c r="O43" s="52"/>
    </row>
    <row r="44" spans="1:15" ht="7.5" customHeight="1" x14ac:dyDescent="0.25"/>
    <row r="45" spans="1:15" ht="27.75" customHeight="1" x14ac:dyDescent="0.25">
      <c r="A45" s="61"/>
      <c r="B45" s="9" t="s">
        <v>49</v>
      </c>
      <c r="C45" s="9"/>
      <c r="D45" s="9"/>
      <c r="E45" s="9"/>
      <c r="F45" s="62">
        <f>SUM(F9:F28)</f>
        <v>1013.3</v>
      </c>
      <c r="G45" s="63"/>
      <c r="H45" s="64">
        <f>SUM(H9:H28)</f>
        <v>1704.4623999999999</v>
      </c>
      <c r="I45" s="65">
        <f>AVERAGEIF(I10:I28,"&gt;0")</f>
        <v>9.9826315789473696</v>
      </c>
      <c r="J45" s="63"/>
      <c r="K45" s="63"/>
      <c r="L45" s="63"/>
      <c r="M45" s="63"/>
      <c r="N45" s="63"/>
      <c r="O45" s="63"/>
    </row>
  </sheetData>
  <mergeCells count="7">
    <mergeCell ref="B45:E45"/>
    <mergeCell ref="A2:O2"/>
    <mergeCell ref="A3:O3"/>
    <mergeCell ref="C5:E5"/>
    <mergeCell ref="M5:N5"/>
    <mergeCell ref="C6:E6"/>
    <mergeCell ref="M6:N6"/>
  </mergeCells>
  <conditionalFormatting sqref="I10:I28">
    <cfRule type="cellIs" dxfId="2" priority="2" operator="greaterThan">
      <formula>8</formula>
    </cfRule>
    <cfRule type="expression" dxfId="1" priority="3">
      <formula>AND(I10&gt;=6,I10&lt;=8)</formula>
    </cfRule>
    <cfRule type="cellIs" dxfId="0" priority="4" operator="lessThan">
      <formula>6</formula>
    </cfRule>
  </conditionalFormatting>
  <dataValidations count="2">
    <dataValidation type="list" allowBlank="1" showErrorMessage="1" promptTitle="Vollgetankt?" prompt="Ja = Volltankung / Nein = Teilbetankung" sqref="N9:N200" xr:uid="{00000000-0002-0000-0000-000000000000}">
      <formula1>"Ja,Nein"</formula1>
      <formula2>0</formula2>
    </dataValidation>
    <dataValidation type="list" allowBlank="1" showErrorMessage="1" sqref="L9:L200" xr:uid="{00000000-0002-0000-0000-000001000000}">
      <formula1>"Diesel,Benzin (E10),Benzin (E5),Super Plus,Autogas (LPG),Erdgas (CNG),Strom (kWh)"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5C3A"/>
  </sheetPr>
  <dimension ref="A1:I4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ColWidth="8.7109375" defaultRowHeight="15" x14ac:dyDescent="0.25"/>
  <cols>
    <col min="1" max="1" width="5" customWidth="1"/>
    <col min="2" max="2" width="18" customWidth="1"/>
    <col min="3" max="8" width="14" customWidth="1"/>
  </cols>
  <sheetData>
    <row r="1" spans="1:8" ht="6.75" customHeight="1" x14ac:dyDescent="0.25">
      <c r="A1" s="15"/>
      <c r="B1" s="15"/>
      <c r="C1" s="15"/>
      <c r="D1" s="15"/>
      <c r="E1" s="15"/>
      <c r="F1" s="15"/>
      <c r="G1" s="15"/>
      <c r="H1" s="15"/>
    </row>
    <row r="2" spans="1:8" ht="54" customHeight="1" x14ac:dyDescent="0.25">
      <c r="A2" s="8" t="s">
        <v>50</v>
      </c>
      <c r="B2" s="8"/>
      <c r="C2" s="8"/>
      <c r="D2" s="8"/>
      <c r="E2" s="8"/>
      <c r="F2" s="8"/>
      <c r="G2" s="8"/>
      <c r="H2" s="8"/>
    </row>
    <row r="3" spans="1:8" ht="13.5" customHeight="1" x14ac:dyDescent="0.25">
      <c r="A3" s="13" t="s">
        <v>51</v>
      </c>
      <c r="B3" s="13"/>
      <c r="C3" s="13"/>
      <c r="D3" s="13"/>
      <c r="E3" s="13"/>
      <c r="F3" s="13"/>
      <c r="G3" s="13"/>
      <c r="H3" s="13"/>
    </row>
    <row r="4" spans="1:8" ht="7.5" customHeight="1" x14ac:dyDescent="0.25"/>
    <row r="5" spans="1:8" ht="19.5" customHeight="1" x14ac:dyDescent="0.25">
      <c r="B5" s="7" t="s">
        <v>52</v>
      </c>
      <c r="C5" s="7"/>
      <c r="D5" s="7"/>
      <c r="E5" s="7"/>
      <c r="F5" s="7"/>
      <c r="G5" s="7"/>
    </row>
    <row r="6" spans="1:8" ht="18" customHeight="1" x14ac:dyDescent="0.25">
      <c r="B6" s="66" t="s">
        <v>53</v>
      </c>
      <c r="C6" s="67" t="s">
        <v>54</v>
      </c>
      <c r="D6" s="68" t="s">
        <v>55</v>
      </c>
      <c r="E6" s="69" t="s">
        <v>56</v>
      </c>
      <c r="F6" s="66" t="s">
        <v>57</v>
      </c>
      <c r="G6" s="67" t="s">
        <v>58</v>
      </c>
    </row>
    <row r="7" spans="1:8" ht="49.5" customHeight="1" x14ac:dyDescent="0.25">
      <c r="B7" s="70" t="s">
        <v>59</v>
      </c>
      <c r="C7" s="71" t="s">
        <v>60</v>
      </c>
      <c r="D7" s="72" t="s">
        <v>61</v>
      </c>
      <c r="E7" s="73">
        <v>9.65</v>
      </c>
      <c r="F7" s="74">
        <v>1.6819999999999999</v>
      </c>
      <c r="G7" s="75">
        <v>0.17499999999999999</v>
      </c>
    </row>
    <row r="9" spans="1:8" ht="9.75" customHeight="1" x14ac:dyDescent="0.25"/>
    <row r="10" spans="1:8" ht="24" customHeight="1" x14ac:dyDescent="0.25">
      <c r="B10" s="6" t="s">
        <v>62</v>
      </c>
      <c r="C10" s="6"/>
      <c r="D10" s="6"/>
      <c r="E10" s="6"/>
      <c r="F10" s="6"/>
      <c r="G10" s="6"/>
    </row>
    <row r="11" spans="1:8" ht="36" customHeight="1" x14ac:dyDescent="0.25">
      <c r="B11" s="25" t="s">
        <v>63</v>
      </c>
      <c r="C11" s="25" t="s">
        <v>64</v>
      </c>
      <c r="D11" s="25" t="s">
        <v>65</v>
      </c>
      <c r="E11" s="25" t="s">
        <v>66</v>
      </c>
      <c r="F11" s="25" t="s">
        <v>56</v>
      </c>
      <c r="G11" s="25" t="s">
        <v>67</v>
      </c>
      <c r="H11" s="25" t="s">
        <v>68</v>
      </c>
    </row>
    <row r="12" spans="1:8" ht="21.75" customHeight="1" x14ac:dyDescent="0.25">
      <c r="B12" s="76" t="s">
        <v>69</v>
      </c>
      <c r="C12" s="77">
        <v>2</v>
      </c>
      <c r="D12" s="41">
        <v>104.1</v>
      </c>
      <c r="E12" s="78">
        <v>179.47</v>
      </c>
      <c r="F12" s="79">
        <v>10</v>
      </c>
      <c r="G12" s="40">
        <v>518</v>
      </c>
      <c r="H12" s="42">
        <v>1.724</v>
      </c>
    </row>
    <row r="13" spans="1:8" ht="21.75" customHeight="1" x14ac:dyDescent="0.25">
      <c r="B13" s="76" t="s">
        <v>70</v>
      </c>
      <c r="C13" s="80">
        <v>2</v>
      </c>
      <c r="D13" s="30">
        <v>102.7</v>
      </c>
      <c r="E13" s="81">
        <v>178.91</v>
      </c>
      <c r="F13" s="79">
        <v>9.7200000000000006</v>
      </c>
      <c r="G13" s="48">
        <v>1056</v>
      </c>
      <c r="H13" s="31">
        <v>1.742</v>
      </c>
    </row>
    <row r="14" spans="1:8" ht="21.75" customHeight="1" x14ac:dyDescent="0.25">
      <c r="B14" s="76" t="s">
        <v>71</v>
      </c>
      <c r="C14" s="77">
        <v>2</v>
      </c>
      <c r="D14" s="41">
        <v>103.1</v>
      </c>
      <c r="E14" s="78">
        <v>175.77</v>
      </c>
      <c r="F14" s="79">
        <v>9.9499999999999993</v>
      </c>
      <c r="G14" s="40">
        <v>1036</v>
      </c>
      <c r="H14" s="42">
        <v>1.7050000000000001</v>
      </c>
    </row>
    <row r="15" spans="1:8" ht="21.75" customHeight="1" x14ac:dyDescent="0.25">
      <c r="B15" s="76" t="s">
        <v>72</v>
      </c>
      <c r="C15" s="80">
        <v>2</v>
      </c>
      <c r="D15" s="30">
        <v>104.4</v>
      </c>
      <c r="E15" s="81">
        <v>175.82</v>
      </c>
      <c r="F15" s="79">
        <v>9.92</v>
      </c>
      <c r="G15" s="48">
        <v>1052</v>
      </c>
      <c r="H15" s="31">
        <v>1.6839999999999999</v>
      </c>
    </row>
    <row r="16" spans="1:8" ht="21.75" customHeight="1" x14ac:dyDescent="0.25">
      <c r="B16" s="76" t="s">
        <v>73</v>
      </c>
      <c r="C16" s="77">
        <v>3</v>
      </c>
      <c r="D16" s="41">
        <v>129</v>
      </c>
      <c r="E16" s="78">
        <v>213.51</v>
      </c>
      <c r="F16" s="79">
        <v>10.42</v>
      </c>
      <c r="G16" s="40">
        <v>1352</v>
      </c>
      <c r="H16" s="42">
        <v>1.655</v>
      </c>
    </row>
    <row r="17" spans="1:9" ht="21.75" customHeight="1" x14ac:dyDescent="0.25">
      <c r="B17" s="76" t="s">
        <v>74</v>
      </c>
      <c r="C17" s="80">
        <v>2</v>
      </c>
      <c r="D17" s="30">
        <v>103.1</v>
      </c>
      <c r="E17" s="81">
        <v>171.52</v>
      </c>
      <c r="F17" s="79">
        <v>9.74</v>
      </c>
      <c r="G17" s="48">
        <v>1058</v>
      </c>
      <c r="H17" s="31">
        <v>1.663</v>
      </c>
    </row>
    <row r="18" spans="1:9" ht="21.75" customHeight="1" x14ac:dyDescent="0.25">
      <c r="B18" s="76" t="s">
        <v>75</v>
      </c>
      <c r="C18" s="77">
        <v>2</v>
      </c>
      <c r="D18" s="41">
        <v>108.1</v>
      </c>
      <c r="E18" s="78">
        <v>181.23</v>
      </c>
      <c r="F18" s="79">
        <v>10.3</v>
      </c>
      <c r="G18" s="40">
        <v>1050</v>
      </c>
      <c r="H18" s="42">
        <v>1.6759999999999999</v>
      </c>
    </row>
    <row r="19" spans="1:9" ht="21.75" customHeight="1" x14ac:dyDescent="0.25">
      <c r="B19" s="76" t="s">
        <v>76</v>
      </c>
      <c r="C19" s="80">
        <v>2</v>
      </c>
      <c r="D19" s="30">
        <v>103.9</v>
      </c>
      <c r="E19" s="81">
        <v>170.44</v>
      </c>
      <c r="F19" s="79">
        <v>9.91</v>
      </c>
      <c r="G19" s="48">
        <v>1048</v>
      </c>
      <c r="H19" s="31">
        <v>1.64</v>
      </c>
    </row>
    <row r="20" spans="1:9" ht="21.75" customHeight="1" x14ac:dyDescent="0.25">
      <c r="B20" s="76" t="s">
        <v>77</v>
      </c>
      <c r="C20" s="77">
        <v>2</v>
      </c>
      <c r="D20" s="41">
        <v>101.9</v>
      </c>
      <c r="E20" s="78">
        <v>168.85</v>
      </c>
      <c r="F20" s="79">
        <v>9.69</v>
      </c>
      <c r="G20" s="40">
        <v>1052</v>
      </c>
      <c r="H20" s="42">
        <v>1.657</v>
      </c>
    </row>
    <row r="21" spans="1:9" ht="21.75" customHeight="1" x14ac:dyDescent="0.25">
      <c r="B21" s="76" t="s">
        <v>78</v>
      </c>
      <c r="C21" s="80">
        <v>1</v>
      </c>
      <c r="D21" s="30">
        <v>53</v>
      </c>
      <c r="E21" s="81">
        <v>88.93</v>
      </c>
      <c r="F21" s="79">
        <v>9.93</v>
      </c>
      <c r="G21" s="48">
        <v>534</v>
      </c>
      <c r="H21" s="31">
        <v>1.6779999999999999</v>
      </c>
    </row>
    <row r="22" spans="1:9" ht="21.75" customHeight="1" x14ac:dyDescent="0.25">
      <c r="B22" s="82" t="s">
        <v>79</v>
      </c>
      <c r="C22" s="83"/>
      <c r="D22" s="83"/>
      <c r="E22" s="83"/>
      <c r="F22" s="83"/>
      <c r="G22" s="83"/>
      <c r="H22" s="83"/>
    </row>
    <row r="23" spans="1:9" ht="21.75" customHeight="1" x14ac:dyDescent="0.25">
      <c r="B23" s="82" t="s">
        <v>80</v>
      </c>
      <c r="C23" s="83"/>
      <c r="D23" s="83"/>
      <c r="E23" s="83"/>
      <c r="F23" s="83"/>
      <c r="G23" s="83"/>
      <c r="H23" s="83"/>
    </row>
    <row r="24" spans="1:9" ht="27.75" customHeight="1" x14ac:dyDescent="0.25">
      <c r="A24" s="63"/>
      <c r="B24" s="9" t="s">
        <v>81</v>
      </c>
      <c r="C24" s="9"/>
      <c r="D24" s="84">
        <v>20</v>
      </c>
      <c r="E24" s="62">
        <v>1013.3</v>
      </c>
      <c r="F24" s="85">
        <v>1704.46</v>
      </c>
      <c r="G24" s="65">
        <v>9.65</v>
      </c>
      <c r="H24" s="86">
        <v>9756</v>
      </c>
      <c r="I24" s="87">
        <v>1.6819999999999999</v>
      </c>
    </row>
    <row r="25" spans="1:9" ht="9.75" customHeight="1" x14ac:dyDescent="0.25"/>
    <row r="26" spans="1:9" ht="24" customHeight="1" x14ac:dyDescent="0.25">
      <c r="B26" s="6" t="s">
        <v>82</v>
      </c>
      <c r="C26" s="6"/>
      <c r="D26" s="6"/>
      <c r="E26" s="6"/>
      <c r="F26" s="6"/>
      <c r="G26" s="6"/>
    </row>
    <row r="27" spans="1:9" ht="18" customHeight="1" x14ac:dyDescent="0.25">
      <c r="B27" t="s">
        <v>83</v>
      </c>
      <c r="C27" t="s">
        <v>84</v>
      </c>
      <c r="D27" t="s">
        <v>17</v>
      </c>
    </row>
    <row r="28" spans="1:9" ht="13.5" customHeight="1" x14ac:dyDescent="0.25">
      <c r="B28">
        <v>1</v>
      </c>
      <c r="C28">
        <v>10</v>
      </c>
      <c r="D28" s="88">
        <v>46045</v>
      </c>
    </row>
    <row r="29" spans="1:9" ht="13.5" customHeight="1" x14ac:dyDescent="0.25">
      <c r="B29">
        <v>2</v>
      </c>
      <c r="C29">
        <v>9.48</v>
      </c>
      <c r="D29" s="88">
        <v>46058</v>
      </c>
    </row>
    <row r="30" spans="1:9" ht="13.5" customHeight="1" x14ac:dyDescent="0.25">
      <c r="B30">
        <v>3</v>
      </c>
      <c r="C30">
        <v>9.9600000000000009</v>
      </c>
      <c r="D30" s="88">
        <v>46073</v>
      </c>
    </row>
    <row r="31" spans="1:9" ht="13.5" customHeight="1" x14ac:dyDescent="0.25">
      <c r="B31">
        <v>4</v>
      </c>
      <c r="C31">
        <v>9.92</v>
      </c>
      <c r="D31" s="88">
        <v>46085</v>
      </c>
    </row>
    <row r="32" spans="1:9" ht="13.5" customHeight="1" x14ac:dyDescent="0.25">
      <c r="B32">
        <v>5</v>
      </c>
      <c r="C32">
        <v>9.98</v>
      </c>
      <c r="D32" s="88">
        <v>46099</v>
      </c>
    </row>
    <row r="33" spans="2:4" ht="13.5" customHeight="1" x14ac:dyDescent="0.25">
      <c r="B33">
        <v>6</v>
      </c>
      <c r="C33">
        <v>9.6999999999999993</v>
      </c>
      <c r="D33" s="88">
        <v>46114</v>
      </c>
    </row>
    <row r="34" spans="2:4" ht="13.5" customHeight="1" x14ac:dyDescent="0.25">
      <c r="B34">
        <v>7</v>
      </c>
      <c r="C34">
        <v>10.15</v>
      </c>
      <c r="D34" s="88">
        <v>46128</v>
      </c>
    </row>
    <row r="35" spans="2:4" ht="13.5" customHeight="1" x14ac:dyDescent="0.25">
      <c r="B35">
        <v>8</v>
      </c>
      <c r="C35">
        <v>5.41</v>
      </c>
      <c r="D35" s="88">
        <v>46143</v>
      </c>
    </row>
    <row r="36" spans="2:4" ht="13.5" customHeight="1" x14ac:dyDescent="0.25">
      <c r="B36">
        <v>9</v>
      </c>
      <c r="C36">
        <v>9.83</v>
      </c>
      <c r="D36" s="88">
        <v>46150</v>
      </c>
    </row>
    <row r="37" spans="2:4" ht="13.5" customHeight="1" x14ac:dyDescent="0.25">
      <c r="B37">
        <v>10</v>
      </c>
      <c r="C37">
        <v>9.76</v>
      </c>
      <c r="D37" s="88">
        <v>46164</v>
      </c>
    </row>
    <row r="38" spans="2:4" ht="13.5" customHeight="1" x14ac:dyDescent="0.25">
      <c r="B38">
        <v>11</v>
      </c>
      <c r="C38">
        <v>9.73</v>
      </c>
      <c r="D38" s="88">
        <v>46178</v>
      </c>
    </row>
    <row r="39" spans="2:4" ht="13.5" customHeight="1" x14ac:dyDescent="0.25">
      <c r="B39">
        <v>12</v>
      </c>
      <c r="C39">
        <v>10.11</v>
      </c>
      <c r="D39" s="88">
        <v>46193</v>
      </c>
    </row>
    <row r="40" spans="2:4" ht="13.5" customHeight="1" x14ac:dyDescent="0.25">
      <c r="B40">
        <v>13</v>
      </c>
      <c r="C40">
        <v>10.48</v>
      </c>
      <c r="D40" s="88">
        <v>46206</v>
      </c>
    </row>
    <row r="41" spans="2:4" ht="13.5" customHeight="1" x14ac:dyDescent="0.25">
      <c r="B41">
        <v>14</v>
      </c>
      <c r="C41">
        <v>9.94</v>
      </c>
      <c r="D41" s="88">
        <v>46220</v>
      </c>
    </row>
    <row r="42" spans="2:4" ht="13.5" customHeight="1" x14ac:dyDescent="0.25">
      <c r="B42">
        <v>15</v>
      </c>
      <c r="C42">
        <v>9.89</v>
      </c>
      <c r="D42" s="88">
        <v>46240</v>
      </c>
    </row>
    <row r="43" spans="2:4" ht="13.5" customHeight="1" x14ac:dyDescent="0.25">
      <c r="B43">
        <v>16</v>
      </c>
      <c r="C43">
        <v>9.68</v>
      </c>
      <c r="D43" s="88">
        <v>46255</v>
      </c>
    </row>
    <row r="44" spans="2:4" ht="13.5" customHeight="1" x14ac:dyDescent="0.25">
      <c r="B44">
        <v>17</v>
      </c>
      <c r="C44">
        <v>9.69</v>
      </c>
      <c r="D44" s="88">
        <v>46269</v>
      </c>
    </row>
    <row r="45" spans="2:4" ht="13.5" customHeight="1" x14ac:dyDescent="0.25">
      <c r="B45">
        <v>18</v>
      </c>
      <c r="C45">
        <v>9.93</v>
      </c>
      <c r="D45" s="88">
        <v>46283</v>
      </c>
    </row>
  </sheetData>
  <mergeCells count="6">
    <mergeCell ref="B26:G26"/>
    <mergeCell ref="A2:H2"/>
    <mergeCell ref="A3:H3"/>
    <mergeCell ref="B5:G5"/>
    <mergeCell ref="B10:G10"/>
    <mergeCell ref="B24:C2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5276"/>
  </sheetPr>
  <dimension ref="A1:K1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5" customWidth="1"/>
    <col min="2" max="2" width="18" customWidth="1"/>
    <col min="3" max="3" width="14" customWidth="1"/>
    <col min="4" max="6" width="12" customWidth="1"/>
    <col min="7" max="10" width="13" customWidth="1"/>
    <col min="11" max="11" width="20" customWidth="1"/>
  </cols>
  <sheetData>
    <row r="1" spans="1:11" ht="6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54" customHeight="1" x14ac:dyDescent="0.25">
      <c r="A2" s="8" t="s">
        <v>85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3.5" customHeight="1" x14ac:dyDescent="0.25">
      <c r="A3" s="13" t="s">
        <v>86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7.5" customHeight="1" x14ac:dyDescent="0.25"/>
    <row r="5" spans="1:11" ht="36" customHeight="1" x14ac:dyDescent="0.25">
      <c r="A5" s="24"/>
      <c r="B5" s="24" t="s">
        <v>87</v>
      </c>
      <c r="C5" s="24" t="s">
        <v>88</v>
      </c>
      <c r="D5" s="24" t="s">
        <v>89</v>
      </c>
      <c r="E5" s="24" t="s">
        <v>90</v>
      </c>
      <c r="F5" s="24" t="s">
        <v>91</v>
      </c>
      <c r="G5" s="24" t="s">
        <v>92</v>
      </c>
      <c r="H5" s="24" t="s">
        <v>22</v>
      </c>
      <c r="I5" s="24" t="s">
        <v>93</v>
      </c>
      <c r="J5" s="24" t="s">
        <v>25</v>
      </c>
      <c r="K5" s="25" t="s">
        <v>94</v>
      </c>
    </row>
    <row r="6" spans="1:11" ht="24" customHeight="1" x14ac:dyDescent="0.25">
      <c r="A6" s="16"/>
      <c r="B6" s="89" t="s">
        <v>95</v>
      </c>
      <c r="C6" s="45" t="s">
        <v>5</v>
      </c>
      <c r="D6" s="45" t="s">
        <v>7</v>
      </c>
      <c r="E6" s="45" t="s">
        <v>11</v>
      </c>
      <c r="F6" s="39">
        <v>3756</v>
      </c>
      <c r="G6" s="90">
        <v>1013.3</v>
      </c>
      <c r="H6" s="91">
        <v>1704.46</v>
      </c>
      <c r="I6" s="79">
        <v>9.65</v>
      </c>
      <c r="J6" s="42">
        <v>0.45400000000000001</v>
      </c>
      <c r="K6" s="92" t="s">
        <v>96</v>
      </c>
    </row>
    <row r="7" spans="1:11" ht="24" customHeight="1" x14ac:dyDescent="0.25">
      <c r="A7" s="16"/>
      <c r="B7" s="89" t="s">
        <v>97</v>
      </c>
      <c r="C7" s="33" t="s">
        <v>98</v>
      </c>
      <c r="D7" s="33" t="s">
        <v>7</v>
      </c>
      <c r="E7" s="33" t="s">
        <v>99</v>
      </c>
      <c r="F7" s="28">
        <v>4120</v>
      </c>
      <c r="G7" s="93">
        <v>432.5</v>
      </c>
      <c r="H7" s="94">
        <v>730.1</v>
      </c>
      <c r="I7" s="95">
        <v>7.84</v>
      </c>
      <c r="J7" s="31">
        <v>0.17699999999999999</v>
      </c>
      <c r="K7" s="96" t="s">
        <v>100</v>
      </c>
    </row>
    <row r="8" spans="1:11" ht="24" customHeight="1" x14ac:dyDescent="0.25">
      <c r="A8" s="16"/>
      <c r="B8" s="89" t="s">
        <v>101</v>
      </c>
      <c r="C8" s="45" t="s">
        <v>102</v>
      </c>
      <c r="D8" s="45" t="s">
        <v>103</v>
      </c>
      <c r="E8" s="45" t="s">
        <v>104</v>
      </c>
      <c r="F8" s="39">
        <v>5310</v>
      </c>
      <c r="G8" s="90">
        <v>892</v>
      </c>
      <c r="H8" s="91">
        <v>249.76</v>
      </c>
      <c r="I8" s="97" t="s">
        <v>105</v>
      </c>
      <c r="J8" s="42">
        <v>4.7E-2</v>
      </c>
      <c r="K8" s="92" t="s">
        <v>106</v>
      </c>
    </row>
    <row r="9" spans="1:11" ht="24" customHeight="1" x14ac:dyDescent="0.25">
      <c r="A9" s="16"/>
      <c r="B9" s="89" t="s">
        <v>107</v>
      </c>
      <c r="C9" s="33" t="s">
        <v>108</v>
      </c>
      <c r="D9" s="33" t="s">
        <v>7</v>
      </c>
      <c r="E9" s="33" t="s">
        <v>109</v>
      </c>
      <c r="F9" s="28">
        <v>9840</v>
      </c>
      <c r="G9" s="93">
        <v>1284.3</v>
      </c>
      <c r="H9" s="94">
        <v>2311.7399999999998</v>
      </c>
      <c r="I9" s="79">
        <v>9.26</v>
      </c>
      <c r="J9" s="31">
        <v>0.23499999999999999</v>
      </c>
      <c r="K9" s="96" t="s">
        <v>110</v>
      </c>
    </row>
    <row r="10" spans="1:11" ht="24" customHeight="1" x14ac:dyDescent="0.25">
      <c r="A10" s="16"/>
      <c r="B10" s="89" t="s">
        <v>111</v>
      </c>
      <c r="C10" s="45" t="s">
        <v>112</v>
      </c>
      <c r="D10" s="45" t="s">
        <v>113</v>
      </c>
      <c r="E10" s="45" t="s">
        <v>114</v>
      </c>
      <c r="F10" s="39">
        <v>2890</v>
      </c>
      <c r="G10" s="90">
        <v>380.2</v>
      </c>
      <c r="H10" s="91">
        <v>697.57</v>
      </c>
      <c r="I10" s="79">
        <v>8.34</v>
      </c>
      <c r="J10" s="42">
        <v>0.24099999999999999</v>
      </c>
      <c r="K10" s="92" t="s">
        <v>115</v>
      </c>
    </row>
    <row r="11" spans="1:11" ht="24" customHeight="1" x14ac:dyDescent="0.25">
      <c r="A11" s="16"/>
      <c r="B11" s="89" t="s">
        <v>116</v>
      </c>
      <c r="C11" s="33" t="s">
        <v>117</v>
      </c>
      <c r="D11" s="33" t="s">
        <v>7</v>
      </c>
      <c r="E11" s="33" t="s">
        <v>118</v>
      </c>
      <c r="F11" s="28">
        <v>6750</v>
      </c>
      <c r="G11" s="93">
        <v>910.8</v>
      </c>
      <c r="H11" s="94">
        <v>1547.36</v>
      </c>
      <c r="I11" s="79">
        <v>10.08</v>
      </c>
      <c r="J11" s="31">
        <v>0.22900000000000001</v>
      </c>
      <c r="K11" s="96" t="s">
        <v>119</v>
      </c>
    </row>
  </sheetData>
  <mergeCells count="2">
    <mergeCell ref="A2:K2"/>
    <mergeCell ref="A3:K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4AC0D"/>
  </sheetPr>
  <dimension ref="A1:D39"/>
  <sheetViews>
    <sheetView showGridLines="0" zoomScaleNormal="100" workbookViewId="0"/>
  </sheetViews>
  <sheetFormatPr baseColWidth="10" defaultColWidth="8.7109375" defaultRowHeight="15" x14ac:dyDescent="0.25"/>
  <cols>
    <col min="1" max="1" width="4" customWidth="1"/>
    <col min="2" max="2" width="26" customWidth="1"/>
    <col min="3" max="3" width="58" customWidth="1"/>
    <col min="4" max="4" width="4" customWidth="1"/>
  </cols>
  <sheetData>
    <row r="1" spans="1:4" ht="6.75" customHeight="1" x14ac:dyDescent="0.25">
      <c r="A1" s="15"/>
      <c r="B1" s="15"/>
      <c r="C1" s="15"/>
      <c r="D1" s="15"/>
    </row>
    <row r="2" spans="1:4" ht="51.75" customHeight="1" x14ac:dyDescent="0.25">
      <c r="A2" s="5" t="s">
        <v>120</v>
      </c>
      <c r="B2" s="5"/>
      <c r="C2" s="5"/>
      <c r="D2" s="5"/>
    </row>
    <row r="3" spans="1:4" ht="13.5" customHeight="1" x14ac:dyDescent="0.25">
      <c r="A3" s="13" t="s">
        <v>121</v>
      </c>
      <c r="B3" s="13"/>
      <c r="C3" s="13"/>
      <c r="D3" s="13"/>
    </row>
    <row r="4" spans="1:4" ht="7.5" customHeight="1" x14ac:dyDescent="0.25"/>
    <row r="5" spans="1:4" ht="27.75" customHeight="1" x14ac:dyDescent="0.25">
      <c r="A5" s="16"/>
      <c r="B5" s="4" t="s">
        <v>122</v>
      </c>
      <c r="C5" s="4"/>
      <c r="D5" s="16"/>
    </row>
    <row r="6" spans="1:4" ht="30" customHeight="1" x14ac:dyDescent="0.25">
      <c r="A6" s="16"/>
      <c r="B6" s="98" t="s">
        <v>123</v>
      </c>
      <c r="C6" s="99" t="s">
        <v>124</v>
      </c>
    </row>
    <row r="7" spans="1:4" ht="30" customHeight="1" x14ac:dyDescent="0.25">
      <c r="A7" s="16"/>
      <c r="B7" s="98" t="s">
        <v>125</v>
      </c>
      <c r="C7" s="99" t="s">
        <v>126</v>
      </c>
    </row>
    <row r="8" spans="1:4" ht="30" customHeight="1" x14ac:dyDescent="0.25">
      <c r="A8" s="16"/>
      <c r="B8" s="98" t="s">
        <v>127</v>
      </c>
      <c r="C8" s="99" t="s">
        <v>128</v>
      </c>
    </row>
    <row r="9" spans="1:4" ht="30" customHeight="1" x14ac:dyDescent="0.25">
      <c r="A9" s="16"/>
      <c r="B9" s="98" t="s">
        <v>129</v>
      </c>
      <c r="C9" s="99" t="s">
        <v>130</v>
      </c>
    </row>
    <row r="10" spans="1:4" ht="7.5" customHeight="1" x14ac:dyDescent="0.25"/>
    <row r="11" spans="1:4" ht="27.75" customHeight="1" x14ac:dyDescent="0.25">
      <c r="A11" s="16"/>
      <c r="B11" s="4" t="s">
        <v>131</v>
      </c>
      <c r="C11" s="4"/>
      <c r="D11" s="16"/>
    </row>
    <row r="12" spans="1:4" ht="25.5" customHeight="1" x14ac:dyDescent="0.25">
      <c r="A12" s="16"/>
      <c r="B12" s="3" t="s">
        <v>132</v>
      </c>
      <c r="C12" s="3"/>
    </row>
    <row r="13" spans="1:4" ht="25.5" customHeight="1" x14ac:dyDescent="0.25">
      <c r="A13" s="16"/>
      <c r="B13" s="2" t="s">
        <v>133</v>
      </c>
      <c r="C13" s="2"/>
    </row>
    <row r="14" spans="1:4" ht="25.5" customHeight="1" x14ac:dyDescent="0.25">
      <c r="A14" s="16"/>
      <c r="B14" s="3" t="s">
        <v>134</v>
      </c>
      <c r="C14" s="3"/>
    </row>
    <row r="15" spans="1:4" ht="25.5" customHeight="1" x14ac:dyDescent="0.25">
      <c r="A15" s="16"/>
      <c r="B15" s="2" t="s">
        <v>135</v>
      </c>
      <c r="C15" s="2"/>
    </row>
    <row r="16" spans="1:4" ht="25.5" customHeight="1" x14ac:dyDescent="0.25">
      <c r="A16" s="16"/>
      <c r="B16" s="3" t="s">
        <v>136</v>
      </c>
      <c r="C16" s="3"/>
    </row>
    <row r="17" spans="1:4" ht="25.5" customHeight="1" x14ac:dyDescent="0.25">
      <c r="A17" s="16"/>
      <c r="B17" s="2" t="s">
        <v>137</v>
      </c>
      <c r="C17" s="2"/>
    </row>
    <row r="18" spans="1:4" ht="7.5" customHeight="1" x14ac:dyDescent="0.25"/>
    <row r="19" spans="1:4" ht="27.75" customHeight="1" x14ac:dyDescent="0.25">
      <c r="A19" s="16"/>
      <c r="B19" s="4" t="s">
        <v>138</v>
      </c>
      <c r="C19" s="4"/>
      <c r="D19" s="16"/>
    </row>
    <row r="20" spans="1:4" ht="30" customHeight="1" x14ac:dyDescent="0.25">
      <c r="A20" s="16"/>
      <c r="B20" s="98" t="s">
        <v>139</v>
      </c>
      <c r="C20" s="99" t="s">
        <v>140</v>
      </c>
    </row>
    <row r="21" spans="1:4" ht="30" customHeight="1" x14ac:dyDescent="0.25">
      <c r="A21" s="16"/>
      <c r="B21" s="98" t="s">
        <v>66</v>
      </c>
      <c r="C21" s="99" t="s">
        <v>141</v>
      </c>
    </row>
    <row r="22" spans="1:4" ht="30" customHeight="1" x14ac:dyDescent="0.25">
      <c r="A22" s="16"/>
      <c r="B22" s="98" t="s">
        <v>142</v>
      </c>
      <c r="C22" s="99" t="s">
        <v>143</v>
      </c>
    </row>
    <row r="23" spans="1:4" ht="30" customHeight="1" x14ac:dyDescent="0.25">
      <c r="A23" s="16"/>
      <c r="B23" s="98" t="s">
        <v>144</v>
      </c>
      <c r="C23" s="99" t="s">
        <v>145</v>
      </c>
    </row>
    <row r="24" spans="1:4" ht="30" customHeight="1" x14ac:dyDescent="0.25">
      <c r="A24" s="16"/>
      <c r="B24" s="98" t="s">
        <v>146</v>
      </c>
      <c r="C24" s="99" t="s">
        <v>147</v>
      </c>
    </row>
    <row r="25" spans="1:4" ht="7.5" customHeight="1" x14ac:dyDescent="0.25"/>
    <row r="26" spans="1:4" ht="27.75" customHeight="1" x14ac:dyDescent="0.25">
      <c r="A26" s="16"/>
      <c r="B26" s="4" t="s">
        <v>148</v>
      </c>
      <c r="C26" s="4"/>
      <c r="D26" s="16"/>
    </row>
    <row r="27" spans="1:4" ht="25.5" customHeight="1" x14ac:dyDescent="0.25">
      <c r="A27" s="16"/>
      <c r="B27" s="100" t="s">
        <v>149</v>
      </c>
      <c r="C27" s="99" t="s">
        <v>150</v>
      </c>
    </row>
    <row r="28" spans="1:4" ht="25.5" customHeight="1" x14ac:dyDescent="0.25">
      <c r="A28" s="16"/>
      <c r="B28" s="101" t="s">
        <v>151</v>
      </c>
      <c r="C28" s="99" t="s">
        <v>152</v>
      </c>
    </row>
    <row r="29" spans="1:4" ht="25.5" customHeight="1" x14ac:dyDescent="0.25">
      <c r="A29" s="16"/>
      <c r="B29" s="102" t="s">
        <v>153</v>
      </c>
      <c r="C29" s="99" t="s">
        <v>154</v>
      </c>
    </row>
    <row r="30" spans="1:4" ht="7.5" customHeight="1" x14ac:dyDescent="0.25"/>
    <row r="31" spans="1:4" ht="27.75" customHeight="1" x14ac:dyDescent="0.25">
      <c r="A31" s="16"/>
      <c r="B31" s="4" t="s">
        <v>155</v>
      </c>
      <c r="C31" s="4"/>
      <c r="D31" s="16"/>
    </row>
    <row r="32" spans="1:4" ht="27.75" customHeight="1" x14ac:dyDescent="0.25">
      <c r="A32" s="16"/>
      <c r="B32" s="1" t="s">
        <v>156</v>
      </c>
      <c r="C32" s="1"/>
    </row>
    <row r="33" spans="1:3" ht="27.75" customHeight="1" x14ac:dyDescent="0.25">
      <c r="A33" s="16"/>
      <c r="B33" s="1" t="s">
        <v>157</v>
      </c>
      <c r="C33" s="1"/>
    </row>
    <row r="34" spans="1:3" ht="27.75" customHeight="1" x14ac:dyDescent="0.25">
      <c r="A34" s="16"/>
      <c r="B34" s="1" t="s">
        <v>158</v>
      </c>
      <c r="C34" s="1"/>
    </row>
    <row r="35" spans="1:3" ht="27.75" customHeight="1" x14ac:dyDescent="0.25">
      <c r="A35" s="16"/>
      <c r="B35" s="1" t="s">
        <v>159</v>
      </c>
      <c r="C35" s="1"/>
    </row>
    <row r="36" spans="1:3" ht="27.75" customHeight="1" x14ac:dyDescent="0.25">
      <c r="A36" s="16"/>
      <c r="B36" s="1" t="s">
        <v>160</v>
      </c>
      <c r="C36" s="1"/>
    </row>
    <row r="37" spans="1:3" ht="27.75" customHeight="1" x14ac:dyDescent="0.25">
      <c r="A37" s="16"/>
      <c r="B37" s="1" t="s">
        <v>161</v>
      </c>
      <c r="C37" s="1"/>
    </row>
    <row r="39" spans="1:3" ht="30" customHeight="1" x14ac:dyDescent="0.25">
      <c r="A39" s="16"/>
      <c r="B39" s="103" t="s">
        <v>162</v>
      </c>
      <c r="C39" s="103"/>
    </row>
  </sheetData>
  <mergeCells count="20">
    <mergeCell ref="B34:C34"/>
    <mergeCell ref="B35:C35"/>
    <mergeCell ref="B36:C36"/>
    <mergeCell ref="B37:C37"/>
    <mergeCell ref="B39:C39"/>
    <mergeCell ref="B19:C19"/>
    <mergeCell ref="B26:C26"/>
    <mergeCell ref="B31:C31"/>
    <mergeCell ref="B32:C32"/>
    <mergeCell ref="B33:C33"/>
    <mergeCell ref="B13:C13"/>
    <mergeCell ref="B14:C14"/>
    <mergeCell ref="B15:C15"/>
    <mergeCell ref="B16:C16"/>
    <mergeCell ref="B17:C17"/>
    <mergeCell ref="A2:D2"/>
    <mergeCell ref="A3:D3"/>
    <mergeCell ref="B5:C5"/>
    <mergeCell ref="B11:C11"/>
    <mergeCell ref="B12:C1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Tankprotokoll</vt:lpstr>
      <vt:lpstr>Auswertung</vt:lpstr>
      <vt:lpstr>Fuhrpark-Übersicht</vt:lpstr>
      <vt:lpstr>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2026-10-15T08:02:58Z</dcterms:created>
  <dcterms:modified xsi:type="dcterms:W3CDTF">2026-10-17T17:04:12Z</dcterms:modified>
  <dc:language>en-US</dc:language>
</cp:coreProperties>
</file>