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ssenbericht" sheetId="1" state="visible" r:id="rId3"/>
    <sheet name="Jahresübersicht" sheetId="2" state="visible" r:id="rId4"/>
    <sheet name="Anleitung" sheetId="3" state="visible" r:id="rId5"/>
  </sheets>
  <definedNames>
    <definedName function="false" hidden="false" localSheetId="2" name="_xlnm.Print_Area" vbProcedure="false">Anleitung!$A$1:$B$29</definedName>
    <definedName function="false" hidden="false" localSheetId="1" name="_xlnm.Print_Area" vbProcedure="false">Jahresübersicht!$A$1:$I$19</definedName>
    <definedName function="false" hidden="false" localSheetId="0" name="_xlnm.Print_Area" vbProcedure="false">Kassenbericht!$A$1:$J$57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<sst xmlns="http://schemas.openxmlformats.org/spreadsheetml/2006/main" count="137" uniqueCount="123">
  <si>
    <t xml:space="preserve">Kassenbericht</t>
  </si>
  <si>
    <t xml:space="preserve">Barkassen-Nachweis mit Kassensturz · Geschäftsjahr 2027</t>
  </si>
  <si>
    <t xml:space="preserve">UNTERNEHMEN</t>
  </si>
  <si>
    <t xml:space="preserve">KASSE / STANDORT</t>
  </si>
  <si>
    <t xml:space="preserve">BERICHTSZEITRAUM</t>
  </si>
  <si>
    <t xml:space="preserve">BERICHTSNUMMER</t>
  </si>
  <si>
    <t xml:space="preserve">Muster GmbH</t>
  </si>
  <si>
    <t xml:space="preserve">Barkasse 1 · Filiale Musterstadt</t>
  </si>
  <si>
    <t xml:space="preserve">März 2027</t>
  </si>
  <si>
    <t xml:space="preserve">KB-2027-03</t>
  </si>
  <si>
    <t xml:space="preserve">BARBEWEGUNGEN IM BERICHTSZEITRAUM</t>
  </si>
  <si>
    <t xml:space="preserve">Datum</t>
  </si>
  <si>
    <t xml:space="preserve">Beleg-Nr.</t>
  </si>
  <si>
    <t xml:space="preserve">Buchungstext</t>
  </si>
  <si>
    <t xml:space="preserve">USt-%</t>
  </si>
  <si>
    <t xml:space="preserve">Einnahme</t>
  </si>
  <si>
    <t xml:space="preserve">Ausgabe</t>
  </si>
  <si>
    <t xml:space="preserve">USt-Betrag</t>
  </si>
  <si>
    <t xml:space="preserve">Kassenbestand</t>
  </si>
  <si>
    <t xml:space="preserve">—</t>
  </si>
  <si>
    <t xml:space="preserve">Anfangsbestand (Übertrag Vormonat)</t>
  </si>
  <si>
    <t xml:space="preserve">B-002</t>
  </si>
  <si>
    <t xml:space="preserve">Bareinnahme Tageslosung</t>
  </si>
  <si>
    <t xml:space="preserve">B-003</t>
  </si>
  <si>
    <t xml:space="preserve">Wareneinkauf (bar)</t>
  </si>
  <si>
    <t xml:space="preserve">B-004</t>
  </si>
  <si>
    <t xml:space="preserve">B-005</t>
  </si>
  <si>
    <t xml:space="preserve">Bürobedarf</t>
  </si>
  <si>
    <t xml:space="preserve">B-006</t>
  </si>
  <si>
    <t xml:space="preserve">B-007</t>
  </si>
  <si>
    <t xml:space="preserve">Bankeinzahlung (Geldtransit)</t>
  </si>
  <si>
    <t xml:space="preserve">B-008</t>
  </si>
  <si>
    <t xml:space="preserve">B-009</t>
  </si>
  <si>
    <t xml:space="preserve">Portokosten</t>
  </si>
  <si>
    <t xml:space="preserve">B-010</t>
  </si>
  <si>
    <t xml:space="preserve">B-011</t>
  </si>
  <si>
    <t xml:space="preserve">Reinigungsmaterial</t>
  </si>
  <si>
    <t xml:space="preserve">B-012</t>
  </si>
  <si>
    <t xml:space="preserve">B-013</t>
  </si>
  <si>
    <t xml:space="preserve">Privatentnahme</t>
  </si>
  <si>
    <t xml:space="preserve">B-014</t>
  </si>
  <si>
    <t xml:space="preserve">B-015</t>
  </si>
  <si>
    <t xml:space="preserve">Bewirtung / Verpflegung</t>
  </si>
  <si>
    <t xml:space="preserve">B-016</t>
  </si>
  <si>
    <t xml:space="preserve">B-017</t>
  </si>
  <si>
    <t xml:space="preserve">Privateinlage</t>
  </si>
  <si>
    <t xml:space="preserve">B-018</t>
  </si>
  <si>
    <t xml:space="preserve">B-019</t>
  </si>
  <si>
    <t xml:space="preserve">Kleinmaterial / Werkzeug</t>
  </si>
  <si>
    <t xml:space="preserve">B-020</t>
  </si>
  <si>
    <t xml:space="preserve">B-021</t>
  </si>
  <si>
    <t xml:space="preserve">B-022</t>
  </si>
  <si>
    <t xml:space="preserve">B-023</t>
  </si>
  <si>
    <t xml:space="preserve">Nachporto / Versand</t>
  </si>
  <si>
    <t xml:space="preserve">SUMME</t>
  </si>
  <si>
    <t xml:space="preserve">KASSENABSCHLUSS</t>
  </si>
  <si>
    <t xml:space="preserve">ZÄHLPROTOKOLL (KASSENSTURZ)</t>
  </si>
  <si>
    <t xml:space="preserve">Anfangsbestand (Übertrag)</t>
  </si>
  <si>
    <t xml:space="preserve">Stückelung</t>
  </si>
  <si>
    <t xml:space="preserve">Anzahl</t>
  </si>
  <si>
    <t xml:space="preserve">Betrag</t>
  </si>
  <si>
    <t xml:space="preserve">+ Summe Bareinnahmen</t>
  </si>
  <si>
    <t xml:space="preserve">− Summe Barausgaben</t>
  </si>
  <si>
    <t xml:space="preserve">Rechnerischer Bestand (Soll)</t>
  </si>
  <si>
    <t xml:space="preserve">Gezählter Bestand (Ist)</t>
  </si>
  <si>
    <t xml:space="preserve">Kassendifferenz (Ist − Soll)</t>
  </si>
  <si>
    <t xml:space="preserve">UMSATZSTEUER-ÜBERSICHT</t>
  </si>
  <si>
    <t xml:space="preserve">Umsatzsteuer 19 % (Einnahmen)</t>
  </si>
  <si>
    <t xml:space="preserve">Umsatzsteuer 7 % (Einnahmen)</t>
  </si>
  <si>
    <t xml:space="preserve">Vorsteuer 19 % (Ausgaben)</t>
  </si>
  <si>
    <t xml:space="preserve">USt-Zahllast</t>
  </si>
  <si>
    <t xml:space="preserve">Summe gezählt (Ist)</t>
  </si>
  <si>
    <t xml:space="preserve">FREIGABE</t>
  </si>
  <si>
    <t xml:space="preserve">Erstellt am / durch</t>
  </si>
  <si>
    <t xml:space="preserve">Geprüft am / durch</t>
  </si>
  <si>
    <t xml:space="preserve">Unterschrift</t>
  </si>
  <si>
    <t xml:space="preserve">Hinweis: Kassenberichte zeitnah erstellen, fortlaufend nummerieren und unveränderbar archivieren. Bargeldbestand kann nicht negativ sein.</t>
  </si>
  <si>
    <t xml:space="preserve">Jahresübersicht</t>
  </si>
  <si>
    <t xml:space="preserve">Monatliche Kassenberichte 2027 im Überblick · Bestände laufend verkettet</t>
  </si>
  <si>
    <t xml:space="preserve">Monat</t>
  </si>
  <si>
    <t xml:space="preserve">Anfangsbestand</t>
  </si>
  <si>
    <t xml:space="preserve">Bareinnahmen</t>
  </si>
  <si>
    <t xml:space="preserve">Barausgaben</t>
  </si>
  <si>
    <t xml:space="preserve">Endbestand</t>
  </si>
  <si>
    <t xml:space="preserve">Differenz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</si>
  <si>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</si>
  <si>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</si>
  <si>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</si>
  <si>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</si>
  <si>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</si>
  <si>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</si>
  <si>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</si>
  <si>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</si>
  <si>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</si>
  <si>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</si>
  <si>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</si>
  <si>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</si>
  <si>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GESAMT 2027</t>
  </si>
  <si>
    <t xml:space="preserve">Der Monat März ist live mit dem Blatt »Kassenbericht« verknüpft. Für weitere Monate das Blatt kopieren und die Summen hier eintragen oder verknüpfen.</t>
  </si>
  <si>
    <t xml:space="preserve">Anleitung &amp; Hinweise</t>
  </si>
  <si>
    <t xml:space="preserve">  SO FÜLLST DU DEN KASSENBERICHT AUS</t>
  </si>
  <si>
    <t xml:space="preserve">   1.  Kopf ausfüllen: Unternehmen/Kasse, Standort, Berichtszeitraum und Berichtsnummer.</t>
  </si>
  <si>
    <t xml:space="preserve">   2.  Anfangsbestand (Übertrag des Vormonats) in der ersten Zeile eintragen (blauer Wert).</t>
  </si>
  <si>
    <t xml:space="preserve">   3.  Jede Barbewegung mit Datum, Beleg-Nr., Buchungstext, USt-Satz und Betrag erfassen.</t>
  </si>
  <si>
    <t xml:space="preserve">   4.  Der Kassenbestand und der USt-Betrag werden automatisch je Zeile berechnet.</t>
  </si>
  <si>
    <t xml:space="preserve">   5.  Am Ende das Bargeld zählen: Stückelung im Zählprotokoll eintragen (Anzahl je Münze/Schein).</t>
  </si>
  <si>
    <t xml:space="preserve">   6.  Kassendifferenz prüfen – bei »Kasse stimmt« ist Ist = Soll.</t>
  </si>
  <si>
    <t xml:space="preserve">  FARB- UND ZEICHENERKLÄRUNG</t>
  </si>
  <si>
    <t xml:space="preserve">   Blaue Werte = Eingabefelder, die du ausfüllst.</t>
  </si>
  <si>
    <t xml:space="preserve">   Schwarze Werte = Formeln; bitte nicht überschreiben.</t>
  </si>
  <si>
    <t xml:space="preserve">   Cremefarbene Flächen = Formular- und Summenfelder.</t>
  </si>
  <si>
    <t xml:space="preserve">   »–« oder leere Zelle = kein Betrag in dieser Zeile.</t>
  </si>
  <si>
    <t xml:space="preserve">  KASSENSTURZ: SOLL GEGEN IST</t>
  </si>
  <si>
    <t xml:space="preserve">   Rechnerischer Bestand (Soll) = Anfangsbestand + Summe Einnahmen − Summe Ausgaben.</t>
  </si>
  <si>
    <t xml:space="preserve">   Gezählter Bestand (Ist) = Summe aus dem Zählprotokoll (Stückelung × Anzahl).</t>
  </si>
  <si>
    <t xml:space="preserve">   Kassendifferenz = Ist − Soll; im Idealfall 0,00 €.</t>
  </si>
  <si>
    <t xml:space="preserve">   Einlagen und Entnahmen werden als eigene Buchungszeilen erfasst (USt-Satz 0 %).</t>
  </si>
  <si>
    <t xml:space="preserve">  HINWEISE ZUR KASSENFÜHRUNG</t>
  </si>
  <si>
    <t xml:space="preserve">   Belege fortlaufend nummerieren und geordnet aufbewahren.</t>
  </si>
  <si>
    <t xml:space="preserve">   Kassenbericht zeitnah – idealerweise täglich – erstellen und nach Abschluss unverändert archivieren.</t>
  </si>
  <si>
    <t xml:space="preserve">   Für mehrere Monate das Blatt »Kassenbericht« kopieren; die Jahresübersicht fasst alle Monate zusammen.</t>
  </si>
  <si>
    <t xml:space="preserve">   Der Bargeldbestand darf rechnerisch nie negativ werden – ein Minus deutet auf einen Erfassungsfehler hin.</t>
  </si>
  <si>
    <t xml:space="preserve">   Alle Angaben sind Beispielwerte eines fiktiven Betriebs und dienen nur der Veranschaulichung.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</si>
</sst>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00&quot; €&quot;;\-#,##0.00&quot; €&quot;;\–"/>
    <numFmt numFmtId="167" formatCode="0\ %"/>
    <numFmt numFmtId="168" formatCode="#,##0"/>
    <numFmt numFmtId="169" formatCode="\+#,##0.00&quot; €&quot;;[RED]\-#,##0.00&quot; €&quot;;&quot;0,00 €&quot;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i val="true"/>
      <sz val="10.5"/>
      <color rgb="FFCFE0D8"/>
      <name val="Calibri"/>
      <family val="0"/>
      <charset val="1"/>
    </font>
    <font>
      <b val="true"/>
      <sz val="8.5"/>
      <color rgb="FF6E7C76"/>
      <name val="Calibri"/>
      <family val="0"/>
      <charset val="1"/>
    </font>
    <font>
      <b val="true"/>
      <sz val="11"/>
      <color rgb="FF1C2B26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.5"/>
      <color rgb="FF1E3A32"/>
      <name val="Calibri"/>
      <family val="0"/>
      <charset val="1"/>
    </font>
    <font>
      <sz val="10.5"/>
      <color rgb="FF1C2B26"/>
      <name val="Calibri"/>
      <family val="0"/>
      <charset val="1"/>
    </font>
    <font>
      <sz val="10.5"/>
      <color rgb="FF6E7C76"/>
      <name val="Calibri"/>
      <family val="0"/>
      <charset val="1"/>
    </font>
    <font>
      <b val="true"/>
      <sz val="10.5"/>
      <color rgb="FF1C2B26"/>
      <name val="Calibri"/>
      <family val="0"/>
      <charset val="1"/>
    </font>
    <font>
      <sz val="11"/>
      <color rgb="FF1C2B26"/>
      <name val="Calibri"/>
      <family val="0"/>
      <charset val="1"/>
    </font>
    <font>
      <b val="true"/>
      <sz val="11"/>
      <color rgb="FF1F56A8"/>
      <name val="Calibri"/>
      <family val="0"/>
      <charset val="1"/>
    </font>
    <font>
      <sz val="10.5"/>
      <color rgb="FF1F56A8"/>
      <name val="Calibri"/>
      <family val="0"/>
      <charset val="1"/>
    </font>
    <font>
      <sz val="10"/>
      <color rgb="FF6E7C76"/>
      <name val="Calibri"/>
      <family val="0"/>
      <charset val="1"/>
    </font>
    <font>
      <b val="true"/>
      <sz val="11"/>
      <color rgb="FFEAD9A8"/>
      <name val="Calibri"/>
      <family val="0"/>
      <charset val="1"/>
    </font>
    <font>
      <b val="true"/>
      <sz val="9"/>
      <color rgb="FF1E3A32"/>
      <name val="Calibri"/>
      <family val="0"/>
      <charset val="1"/>
    </font>
    <font>
      <sz val="10"/>
      <color rgb="FF1C2B26"/>
      <name val="Calibri"/>
      <family val="0"/>
      <charset val="1"/>
    </font>
    <font>
      <sz val="10"/>
      <color rgb="FF1F56A8"/>
      <name val="Calibri"/>
      <family val="0"/>
      <charset val="1"/>
    </font>
    <font>
      <b val="true"/>
      <sz val="11"/>
      <color rgb="FF1E3A32"/>
      <name val="Calibri"/>
      <family val="0"/>
      <charset val="1"/>
    </font>
    <font>
      <b val="true"/>
      <sz val="10.5"/>
      <color rgb="FF2F7D5B"/>
      <name val="Calibri"/>
      <family val="0"/>
      <charset val="1"/>
    </font>
    <font>
      <b val="true"/>
      <sz val="10.5"/>
      <color rgb="FF1E3A32"/>
      <name val="Calibri"/>
      <family val="0"/>
      <charset val="1"/>
    </font>
    <font>
      <b val="true"/>
      <sz val="9.5"/>
      <color rgb="FF6E7C76"/>
      <name val="Calibri"/>
      <family val="0"/>
      <charset val="1"/>
    </font>
    <font>
      <i val="true"/>
      <sz val="9"/>
      <color rgb="FF6E7C76"/>
      <name val="Calibri"/>
      <family val="0"/>
      <charset val="1"/>
    </font>
    <font>
      <b val="true"/>
      <sz val="11.5"/>
      <color rgb="FFFFFFFF"/>
      <name val="Calibri"/>
      <family val="0"/>
      <charset val="1"/>
    </font>
    <font>
      <b val="true"/>
      <sz val="10.5"/>
      <color rgb="FFCFE0D8"/>
      <name val="Calibri"/>
      <family val="0"/>
      <charset val="1"/>
    </font>
    <font>
      <b val="true"/>
      <sz val="20"/>
      <color rgb="FFFFFFFF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E3A32"/>
        <bgColor rgb="FF1C2B26"/>
      </patternFill>
    </fill>
    <fill>
      <patternFill patternType="solid">
        <fgColor rgb="FF2F6E56"/>
        <bgColor rgb="FF2F7D5B"/>
      </patternFill>
    </fill>
    <fill>
      <patternFill patternType="solid">
        <fgColor rgb="FFFFFFFF"/>
        <bgColor rgb="FFFBFCFB"/>
      </patternFill>
    </fill>
    <fill>
      <patternFill patternType="solid">
        <fgColor rgb="FFF6F3EA"/>
        <bgColor rgb="FFEAF1ED"/>
      </patternFill>
    </fill>
    <fill>
      <patternFill patternType="solid">
        <fgColor rgb="FFEAF1ED"/>
        <bgColor rgb="FFF6F3EA"/>
      </patternFill>
    </fill>
    <fill>
      <patternFill patternType="solid">
        <fgColor rgb="FFECE5D4"/>
        <bgColor rgb="FFDBE8E1"/>
      </patternFill>
    </fill>
    <fill>
      <patternFill patternType="solid">
        <fgColor rgb="FFFBFCFB"/>
        <bgColor rgb="FFFFFFFF"/>
      </patternFill>
    </fill>
    <fill>
      <patternFill patternType="solid">
        <fgColor rgb="FFDBE8E1"/>
        <bgColor rgb="FFD7DD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B7C2BC"/>
      </left>
      <right style="thin">
        <color rgb="FFB7C2BC"/>
      </right>
      <top style="thin">
        <color rgb="FFB7C2BC"/>
      </top>
      <bottom style="thin">
        <color rgb="FFB7C2BC"/>
      </bottom>
      <diagonal/>
    </border>
    <border diagonalUp="false" diagonalDown="false">
      <left/>
      <right/>
      <top style="thin">
        <color rgb="FFB7C2BC"/>
      </top>
      <bottom style="medium">
        <color rgb="FF2F6E56"/>
      </bottom>
      <diagonal/>
    </border>
    <border diagonalUp="false" diagonalDown="false">
      <left/>
      <right/>
      <top/>
      <bottom style="thin">
        <color rgb="FFD7DDD9"/>
      </bottom>
      <diagonal/>
    </border>
    <border diagonalUp="false" diagonalDown="false">
      <left/>
      <right/>
      <top style="medium">
        <color rgb="FF1E3A32"/>
      </top>
      <bottom/>
      <diagonal/>
    </border>
    <border diagonalUp="false" diagonalDown="false">
      <left/>
      <right/>
      <top/>
      <bottom style="thin">
        <color rgb="FFB7C2BC"/>
      </bottom>
      <diagonal/>
    </border>
    <border diagonalUp="false" diagonalDown="false">
      <left/>
      <right/>
      <top style="medium">
        <color rgb="FF2F6E56"/>
      </top>
      <bottom style="thin">
        <color rgb="FFD7DDD9"/>
      </bottom>
      <diagonal/>
    </border>
    <border diagonalUp="false" diagonalDown="false">
      <left/>
      <right/>
      <top style="medium">
        <color rgb="FF2F6E56"/>
      </top>
      <bottom/>
      <diagonal/>
    </border>
    <border diagonalUp="false" diagonalDown="false">
      <left/>
      <right/>
      <top/>
      <bottom style="thin">
        <color rgb="FF1C2B2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6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6" fillId="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2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7" fillId="2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0" fillId="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5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5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9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1" fillId="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1" fillId="7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2" fillId="5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3" fillId="7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7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7" borderId="7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4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3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0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0" fillId="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9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3" fillId="9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9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0" fillId="9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0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6" fillId="2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7" fillId="2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8" fillId="2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8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6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3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E56"/>
      <rgbColor rgb="FFB7C2BC"/>
      <rgbColor rgb="FF6E7C76"/>
      <rgbColor rgb="FF9999FF"/>
      <rgbColor rgb="FF993366"/>
      <rgbColor rgb="FFF6F3EA"/>
      <rgbColor rgb="FFEAF1ED"/>
      <rgbColor rgb="FF660066"/>
      <rgbColor rgb="FFFF8080"/>
      <rgbColor rgb="FF1F56A8"/>
      <rgbColor rgb="FFD7DD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CFB"/>
      <rgbColor rgb="FFDBE8E1"/>
      <rgbColor rgb="FFECE5D4"/>
      <rgbColor rgb="FFCFE0D8"/>
      <rgbColor rgb="FFFF99CC"/>
      <rgbColor rgb="FFCC99FF"/>
      <rgbColor rgb="FFEAD9A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F7D5B"/>
      <rgbColor rgb="FF003300"/>
      <rgbColor rgb="FF1C2B26"/>
      <rgbColor rgb="FF993300"/>
      <rgbColor rgb="FF993366"/>
      <rgbColor rgb="FF333399"/>
      <rgbColor rgb="FF1E3A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3A32"/>
    <pageSetUpPr fitToPage="true"/>
  </sheetPr>
  <dimension ref="B1:I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34"/>
    <col collapsed="false" customWidth="true" hidden="false" outlineLevel="0" max="5" min="5" style="0" width="12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2"/>
  </cols>
  <sheetData>
    <row r="1" customFormat="false" ht="37.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</row>
    <row r="3" customFormat="false" ht="7.5" hidden="false" customHeight="true" outlineLevel="0" collapsed="false"/>
    <row r="4" customFormat="false" ht="15.75" hidden="false" customHeight="true" outlineLevel="0" collapsed="false">
      <c r="B4" s="3" t="s">
        <v>2</v>
      </c>
      <c r="C4" s="3"/>
      <c r="D4" s="3" t="s">
        <v>3</v>
      </c>
      <c r="E4" s="3"/>
      <c r="F4" s="3" t="s">
        <v>4</v>
      </c>
      <c r="G4" s="3"/>
      <c r="H4" s="3" t="s">
        <v>5</v>
      </c>
      <c r="I4" s="3"/>
    </row>
    <row r="5" customFormat="false" ht="21.75" hidden="false" customHeight="true" outlineLevel="0" collapsed="false">
      <c r="B5" s="4" t="s">
        <v>6</v>
      </c>
      <c r="C5" s="4"/>
      <c r="D5" s="4" t="s">
        <v>7</v>
      </c>
      <c r="E5" s="4"/>
      <c r="F5" s="4" t="s">
        <v>8</v>
      </c>
      <c r="G5" s="4"/>
      <c r="H5" s="4" t="s">
        <v>9</v>
      </c>
      <c r="I5" s="4"/>
    </row>
    <row r="6" customFormat="false" ht="9.75" hidden="false" customHeight="true" outlineLevel="0" collapsed="false"/>
    <row r="7" customFormat="false" ht="21.75" hidden="false" customHeight="true" outlineLevel="0" collapsed="false">
      <c r="B7" s="5" t="s">
        <v>10</v>
      </c>
      <c r="C7" s="5"/>
      <c r="D7" s="5"/>
      <c r="E7" s="5"/>
      <c r="F7" s="5"/>
      <c r="G7" s="5"/>
      <c r="H7" s="5"/>
      <c r="I7" s="5"/>
    </row>
    <row r="8" customFormat="false" ht="21.75" hidden="false" customHeight="true" outlineLevel="0" collapsed="false">
      <c r="B8" s="6" t="s">
        <v>11</v>
      </c>
      <c r="C8" s="6" t="s">
        <v>12</v>
      </c>
      <c r="D8" s="7" t="s">
        <v>13</v>
      </c>
      <c r="E8" s="6" t="s">
        <v>14</v>
      </c>
      <c r="F8" s="8" t="s">
        <v>15</v>
      </c>
      <c r="G8" s="8" t="s">
        <v>16</v>
      </c>
      <c r="H8" s="8" t="s">
        <v>17</v>
      </c>
      <c r="I8" s="8" t="s">
        <v>18</v>
      </c>
    </row>
    <row r="9" customFormat="false" ht="21" hidden="false" customHeight="true" outlineLevel="0" collapsed="false">
      <c r="B9" s="9" t="n">
        <v>46447</v>
      </c>
      <c r="C9" s="10" t="s">
        <v>19</v>
      </c>
      <c r="D9" s="11" t="s">
        <v>20</v>
      </c>
      <c r="E9" s="10" t="s">
        <v>19</v>
      </c>
      <c r="F9" s="12"/>
      <c r="G9" s="12"/>
      <c r="H9" s="13" t="s">
        <v>19</v>
      </c>
      <c r="I9" s="14" t="n">
        <v>350</v>
      </c>
    </row>
    <row r="10" customFormat="false" ht="19.5" hidden="false" customHeight="true" outlineLevel="0" collapsed="false">
      <c r="B10" s="15" t="n">
        <v>46448</v>
      </c>
      <c r="C10" s="16" t="s">
        <v>21</v>
      </c>
      <c r="D10" s="17" t="s">
        <v>22</v>
      </c>
      <c r="E10" s="18" t="n">
        <v>0.19</v>
      </c>
      <c r="F10" s="19" t="n">
        <v>720</v>
      </c>
      <c r="G10" s="19"/>
      <c r="H10" s="20" t="n">
        <f aca="false">IFERROR(ROUND((F10+G10)*E10/(1+E10),2),0)</f>
        <v>114.96</v>
      </c>
      <c r="I10" s="21" t="n">
        <f aca="false">I9+F10-G10</f>
        <v>1070</v>
      </c>
    </row>
    <row r="11" customFormat="false" ht="19.5" hidden="false" customHeight="true" outlineLevel="0" collapsed="false">
      <c r="B11" s="22" t="n">
        <v>46448</v>
      </c>
      <c r="C11" s="23" t="s">
        <v>23</v>
      </c>
      <c r="D11" s="24" t="s">
        <v>24</v>
      </c>
      <c r="E11" s="25" t="n">
        <v>0.19</v>
      </c>
      <c r="F11" s="26"/>
      <c r="G11" s="26" t="n">
        <v>145.5</v>
      </c>
      <c r="H11" s="27" t="n">
        <f aca="false">IFERROR(ROUND((F11+G11)*E11/(1+E11),2),0)</f>
        <v>23.23</v>
      </c>
      <c r="I11" s="28" t="n">
        <f aca="false">I10+F11-G11</f>
        <v>924.5</v>
      </c>
    </row>
    <row r="12" customFormat="false" ht="19.5" hidden="false" customHeight="true" outlineLevel="0" collapsed="false">
      <c r="B12" s="15" t="n">
        <v>46450</v>
      </c>
      <c r="C12" s="16" t="s">
        <v>25</v>
      </c>
      <c r="D12" s="17" t="s">
        <v>22</v>
      </c>
      <c r="E12" s="18" t="n">
        <v>0.19</v>
      </c>
      <c r="F12" s="19" t="n">
        <v>540</v>
      </c>
      <c r="G12" s="19"/>
      <c r="H12" s="20" t="n">
        <f aca="false">IFERROR(ROUND((F12+G12)*E12/(1+E12),2),0)</f>
        <v>86.22</v>
      </c>
      <c r="I12" s="21" t="n">
        <f aca="false">I11+F12-G12</f>
        <v>1464.5</v>
      </c>
    </row>
    <row r="13" customFormat="false" ht="19.5" hidden="false" customHeight="true" outlineLevel="0" collapsed="false">
      <c r="B13" s="22" t="n">
        <v>46451</v>
      </c>
      <c r="C13" s="23" t="s">
        <v>26</v>
      </c>
      <c r="D13" s="24" t="s">
        <v>27</v>
      </c>
      <c r="E13" s="25" t="n">
        <v>0.19</v>
      </c>
      <c r="F13" s="26"/>
      <c r="G13" s="26" t="n">
        <v>38.9</v>
      </c>
      <c r="H13" s="27" t="n">
        <f aca="false">IFERROR(ROUND((F13+G13)*E13/(1+E13),2),0)</f>
        <v>6.21</v>
      </c>
      <c r="I13" s="28" t="n">
        <f aca="false">I12+F13-G13</f>
        <v>1425.6</v>
      </c>
    </row>
    <row r="14" customFormat="false" ht="19.5" hidden="false" customHeight="true" outlineLevel="0" collapsed="false">
      <c r="B14" s="15" t="n">
        <v>46452</v>
      </c>
      <c r="C14" s="16" t="s">
        <v>28</v>
      </c>
      <c r="D14" s="17" t="s">
        <v>22</v>
      </c>
      <c r="E14" s="18" t="n">
        <v>0.19</v>
      </c>
      <c r="F14" s="19" t="n">
        <v>815</v>
      </c>
      <c r="G14" s="19"/>
      <c r="H14" s="20" t="n">
        <f aca="false">IFERROR(ROUND((F14+G14)*E14/(1+E14),2),0)</f>
        <v>130.13</v>
      </c>
      <c r="I14" s="21" t="n">
        <f aca="false">I13+F14-G14</f>
        <v>2240.6</v>
      </c>
    </row>
    <row r="15" customFormat="false" ht="19.5" hidden="false" customHeight="true" outlineLevel="0" collapsed="false">
      <c r="B15" s="22" t="n">
        <v>46453</v>
      </c>
      <c r="C15" s="23" t="s">
        <v>29</v>
      </c>
      <c r="D15" s="24" t="s">
        <v>30</v>
      </c>
      <c r="E15" s="25" t="n">
        <v>0</v>
      </c>
      <c r="F15" s="26"/>
      <c r="G15" s="26" t="n">
        <v>1000</v>
      </c>
      <c r="H15" s="27" t="n">
        <f aca="false">IFERROR(ROUND((F15+G15)*E15/(1+E15),2),0)</f>
        <v>0</v>
      </c>
      <c r="I15" s="28" t="n">
        <f aca="false">I14+F15-G15</f>
        <v>1240.6</v>
      </c>
    </row>
    <row r="16" customFormat="false" ht="19.5" hidden="false" customHeight="true" outlineLevel="0" collapsed="false">
      <c r="B16" s="15" t="n">
        <v>46455</v>
      </c>
      <c r="C16" s="16" t="s">
        <v>31</v>
      </c>
      <c r="D16" s="17" t="s">
        <v>22</v>
      </c>
      <c r="E16" s="18" t="n">
        <v>0.19</v>
      </c>
      <c r="F16" s="19" t="n">
        <v>610</v>
      </c>
      <c r="G16" s="19"/>
      <c r="H16" s="20" t="n">
        <f aca="false">IFERROR(ROUND((F16+G16)*E16/(1+E16),2),0)</f>
        <v>97.39</v>
      </c>
      <c r="I16" s="21" t="n">
        <f aca="false">I15+F16-G16</f>
        <v>1850.6</v>
      </c>
    </row>
    <row r="17" customFormat="false" ht="19.5" hidden="false" customHeight="true" outlineLevel="0" collapsed="false">
      <c r="B17" s="22" t="n">
        <v>46456</v>
      </c>
      <c r="C17" s="23" t="s">
        <v>32</v>
      </c>
      <c r="D17" s="24" t="s">
        <v>33</v>
      </c>
      <c r="E17" s="25" t="n">
        <v>0.19</v>
      </c>
      <c r="F17" s="26"/>
      <c r="G17" s="26" t="n">
        <v>12.4</v>
      </c>
      <c r="H17" s="27" t="n">
        <f aca="false">IFERROR(ROUND((F17+G17)*E17/(1+E17),2),0)</f>
        <v>1.98</v>
      </c>
      <c r="I17" s="28" t="n">
        <f aca="false">I16+F17-G17</f>
        <v>1838.2</v>
      </c>
    </row>
    <row r="18" customFormat="false" ht="19.5" hidden="false" customHeight="true" outlineLevel="0" collapsed="false">
      <c r="B18" s="15" t="n">
        <v>46457</v>
      </c>
      <c r="C18" s="16" t="s">
        <v>34</v>
      </c>
      <c r="D18" s="17" t="s">
        <v>22</v>
      </c>
      <c r="E18" s="18" t="n">
        <v>0.19</v>
      </c>
      <c r="F18" s="19" t="n">
        <v>475</v>
      </c>
      <c r="G18" s="19"/>
      <c r="H18" s="20" t="n">
        <f aca="false">IFERROR(ROUND((F18+G18)*E18/(1+E18),2),0)</f>
        <v>75.84</v>
      </c>
      <c r="I18" s="21" t="n">
        <f aca="false">I17+F18-G18</f>
        <v>2313.2</v>
      </c>
    </row>
    <row r="19" customFormat="false" ht="19.5" hidden="false" customHeight="true" outlineLevel="0" collapsed="false">
      <c r="B19" s="22" t="n">
        <v>46458</v>
      </c>
      <c r="C19" s="23" t="s">
        <v>35</v>
      </c>
      <c r="D19" s="24" t="s">
        <v>36</v>
      </c>
      <c r="E19" s="25" t="n">
        <v>0.19</v>
      </c>
      <c r="F19" s="26"/>
      <c r="G19" s="26" t="n">
        <v>29.99</v>
      </c>
      <c r="H19" s="27" t="n">
        <f aca="false">IFERROR(ROUND((F19+G19)*E19/(1+E19),2),0)</f>
        <v>4.79</v>
      </c>
      <c r="I19" s="28" t="n">
        <f aca="false">I18+F19-G19</f>
        <v>2283.21</v>
      </c>
    </row>
    <row r="20" customFormat="false" ht="19.5" hidden="false" customHeight="true" outlineLevel="0" collapsed="false">
      <c r="B20" s="15" t="n">
        <v>46459</v>
      </c>
      <c r="C20" s="16" t="s">
        <v>37</v>
      </c>
      <c r="D20" s="17" t="s">
        <v>22</v>
      </c>
      <c r="E20" s="18" t="n">
        <v>0.07</v>
      </c>
      <c r="F20" s="19" t="n">
        <v>350</v>
      </c>
      <c r="G20" s="19"/>
      <c r="H20" s="20" t="n">
        <f aca="false">IFERROR(ROUND((F20+G20)*E20/(1+E20),2),0)</f>
        <v>22.9</v>
      </c>
      <c r="I20" s="21" t="n">
        <f aca="false">I19+F20-G20</f>
        <v>2633.21</v>
      </c>
    </row>
    <row r="21" customFormat="false" ht="19.5" hidden="false" customHeight="true" outlineLevel="0" collapsed="false">
      <c r="B21" s="22" t="n">
        <v>46460</v>
      </c>
      <c r="C21" s="23" t="s">
        <v>38</v>
      </c>
      <c r="D21" s="24" t="s">
        <v>39</v>
      </c>
      <c r="E21" s="25" t="n">
        <v>0</v>
      </c>
      <c r="F21" s="26"/>
      <c r="G21" s="26" t="n">
        <v>200</v>
      </c>
      <c r="H21" s="27" t="n">
        <f aca="false">IFERROR(ROUND((F21+G21)*E21/(1+E21),2),0)</f>
        <v>0</v>
      </c>
      <c r="I21" s="28" t="n">
        <f aca="false">I20+F21-G21</f>
        <v>2433.21</v>
      </c>
    </row>
    <row r="22" customFormat="false" ht="19.5" hidden="false" customHeight="true" outlineLevel="0" collapsed="false">
      <c r="B22" s="15" t="n">
        <v>46462</v>
      </c>
      <c r="C22" s="16" t="s">
        <v>40</v>
      </c>
      <c r="D22" s="17" t="s">
        <v>22</v>
      </c>
      <c r="E22" s="18" t="n">
        <v>0.19</v>
      </c>
      <c r="F22" s="19" t="n">
        <v>690</v>
      </c>
      <c r="G22" s="19"/>
      <c r="H22" s="20" t="n">
        <f aca="false">IFERROR(ROUND((F22+G22)*E22/(1+E22),2),0)</f>
        <v>110.17</v>
      </c>
      <c r="I22" s="21" t="n">
        <f aca="false">I21+F22-G22</f>
        <v>3123.21</v>
      </c>
    </row>
    <row r="23" customFormat="false" ht="19.5" hidden="false" customHeight="true" outlineLevel="0" collapsed="false">
      <c r="B23" s="22" t="n">
        <v>46464</v>
      </c>
      <c r="C23" s="23" t="s">
        <v>41</v>
      </c>
      <c r="D23" s="24" t="s">
        <v>42</v>
      </c>
      <c r="E23" s="25" t="n">
        <v>0.19</v>
      </c>
      <c r="F23" s="26"/>
      <c r="G23" s="26" t="n">
        <v>54.8</v>
      </c>
      <c r="H23" s="27" t="n">
        <f aca="false">IFERROR(ROUND((F23+G23)*E23/(1+E23),2),0)</f>
        <v>8.75</v>
      </c>
      <c r="I23" s="28" t="n">
        <f aca="false">I22+F23-G23</f>
        <v>3068.41</v>
      </c>
    </row>
    <row r="24" customFormat="false" ht="19.5" hidden="false" customHeight="true" outlineLevel="0" collapsed="false">
      <c r="B24" s="15" t="n">
        <v>46465</v>
      </c>
      <c r="C24" s="16" t="s">
        <v>43</v>
      </c>
      <c r="D24" s="17" t="s">
        <v>22</v>
      </c>
      <c r="E24" s="18" t="n">
        <v>0.19</v>
      </c>
      <c r="F24" s="19" t="n">
        <v>560</v>
      </c>
      <c r="G24" s="19"/>
      <c r="H24" s="20" t="n">
        <f aca="false">IFERROR(ROUND((F24+G24)*E24/(1+E24),2),0)</f>
        <v>89.41</v>
      </c>
      <c r="I24" s="21" t="n">
        <f aca="false">I23+F24-G24</f>
        <v>3628.41</v>
      </c>
    </row>
    <row r="25" customFormat="false" ht="19.5" hidden="false" customHeight="true" outlineLevel="0" collapsed="false">
      <c r="B25" s="22" t="n">
        <v>46466</v>
      </c>
      <c r="C25" s="23" t="s">
        <v>44</v>
      </c>
      <c r="D25" s="24" t="s">
        <v>45</v>
      </c>
      <c r="E25" s="25" t="n">
        <v>0</v>
      </c>
      <c r="F25" s="26" t="n">
        <v>150</v>
      </c>
      <c r="G25" s="26"/>
      <c r="H25" s="27" t="n">
        <f aca="false">IFERROR(ROUND((F25+G25)*E25/(1+E25),2),0)</f>
        <v>0</v>
      </c>
      <c r="I25" s="28" t="n">
        <f aca="false">I24+F25-G25</f>
        <v>3778.41</v>
      </c>
    </row>
    <row r="26" customFormat="false" ht="19.5" hidden="false" customHeight="true" outlineLevel="0" collapsed="false">
      <c r="B26" s="15" t="n">
        <v>46469</v>
      </c>
      <c r="C26" s="16" t="s">
        <v>46</v>
      </c>
      <c r="D26" s="17" t="s">
        <v>22</v>
      </c>
      <c r="E26" s="18" t="n">
        <v>0.19</v>
      </c>
      <c r="F26" s="19" t="n">
        <v>735</v>
      </c>
      <c r="G26" s="19"/>
      <c r="H26" s="20" t="n">
        <f aca="false">IFERROR(ROUND((F26+G26)*E26/(1+E26),2),0)</f>
        <v>117.35</v>
      </c>
      <c r="I26" s="21" t="n">
        <f aca="false">I25+F26-G26</f>
        <v>4513.41</v>
      </c>
    </row>
    <row r="27" customFormat="false" ht="19.5" hidden="false" customHeight="true" outlineLevel="0" collapsed="false">
      <c r="B27" s="22" t="n">
        <v>46470</v>
      </c>
      <c r="C27" s="23" t="s">
        <v>47</v>
      </c>
      <c r="D27" s="24" t="s">
        <v>48</v>
      </c>
      <c r="E27" s="25" t="n">
        <v>0.19</v>
      </c>
      <c r="F27" s="26"/>
      <c r="G27" s="26" t="n">
        <v>86.3</v>
      </c>
      <c r="H27" s="27" t="n">
        <f aca="false">IFERROR(ROUND((F27+G27)*E27/(1+E27),2),0)</f>
        <v>13.78</v>
      </c>
      <c r="I27" s="28" t="n">
        <f aca="false">I26+F27-G27</f>
        <v>4427.11</v>
      </c>
    </row>
    <row r="28" customFormat="false" ht="19.5" hidden="false" customHeight="true" outlineLevel="0" collapsed="false">
      <c r="B28" s="15" t="n">
        <v>46472</v>
      </c>
      <c r="C28" s="16" t="s">
        <v>49</v>
      </c>
      <c r="D28" s="17" t="s">
        <v>22</v>
      </c>
      <c r="E28" s="18" t="n">
        <v>0.19</v>
      </c>
      <c r="F28" s="19" t="n">
        <v>605</v>
      </c>
      <c r="G28" s="19"/>
      <c r="H28" s="20" t="n">
        <f aca="false">IFERROR(ROUND((F28+G28)*E28/(1+E28),2),0)</f>
        <v>96.6</v>
      </c>
      <c r="I28" s="21" t="n">
        <f aca="false">I27+F28-G28</f>
        <v>5032.11</v>
      </c>
    </row>
    <row r="29" customFormat="false" ht="19.5" hidden="false" customHeight="true" outlineLevel="0" collapsed="false">
      <c r="B29" s="22" t="n">
        <v>46473</v>
      </c>
      <c r="C29" s="23" t="s">
        <v>50</v>
      </c>
      <c r="D29" s="24" t="s">
        <v>30</v>
      </c>
      <c r="E29" s="25" t="n">
        <v>0</v>
      </c>
      <c r="F29" s="26"/>
      <c r="G29" s="26" t="n">
        <v>1200</v>
      </c>
      <c r="H29" s="27" t="n">
        <f aca="false">IFERROR(ROUND((F29+G29)*E29/(1+E29),2),0)</f>
        <v>0</v>
      </c>
      <c r="I29" s="28" t="n">
        <f aca="false">I28+F29-G29</f>
        <v>3832.11</v>
      </c>
    </row>
    <row r="30" customFormat="false" ht="19.5" hidden="false" customHeight="true" outlineLevel="0" collapsed="false">
      <c r="B30" s="15" t="n">
        <v>46476</v>
      </c>
      <c r="C30" s="16" t="s">
        <v>51</v>
      </c>
      <c r="D30" s="17" t="s">
        <v>22</v>
      </c>
      <c r="E30" s="18" t="n">
        <v>0.19</v>
      </c>
      <c r="F30" s="19" t="n">
        <v>580</v>
      </c>
      <c r="G30" s="19"/>
      <c r="H30" s="20" t="n">
        <f aca="false">IFERROR(ROUND((F30+G30)*E30/(1+E30),2),0)</f>
        <v>92.61</v>
      </c>
      <c r="I30" s="21" t="n">
        <f aca="false">I29+F30-G30</f>
        <v>4412.11</v>
      </c>
    </row>
    <row r="31" customFormat="false" ht="19.5" hidden="false" customHeight="true" outlineLevel="0" collapsed="false">
      <c r="B31" s="22" t="n">
        <v>46477</v>
      </c>
      <c r="C31" s="23" t="s">
        <v>52</v>
      </c>
      <c r="D31" s="24" t="s">
        <v>53</v>
      </c>
      <c r="E31" s="25" t="n">
        <v>0.19</v>
      </c>
      <c r="F31" s="26"/>
      <c r="G31" s="26" t="n">
        <v>18.2</v>
      </c>
      <c r="H31" s="27" t="n">
        <f aca="false">IFERROR(ROUND((F31+G31)*E31/(1+E31),2),0)</f>
        <v>2.91</v>
      </c>
      <c r="I31" s="28" t="n">
        <f aca="false">I30+F31-G31</f>
        <v>4393.91</v>
      </c>
    </row>
    <row r="32" customFormat="false" ht="24" hidden="false" customHeight="true" outlineLevel="0" collapsed="false">
      <c r="B32" s="29" t="s">
        <v>54</v>
      </c>
      <c r="C32" s="30"/>
      <c r="D32" s="30"/>
      <c r="E32" s="30"/>
      <c r="F32" s="31" t="n">
        <f aca="false">SUM(F10:F31)</f>
        <v>6830</v>
      </c>
      <c r="G32" s="31" t="n">
        <f aca="false">SUM(G10:G31)</f>
        <v>2786.09</v>
      </c>
      <c r="H32" s="31" t="n">
        <f aca="false">SUM(H10:H31)</f>
        <v>1095.23</v>
      </c>
      <c r="I32" s="32" t="n">
        <f aca="false">I31</f>
        <v>4393.91</v>
      </c>
    </row>
    <row r="34" customFormat="false" ht="19.5" hidden="false" customHeight="true" outlineLevel="0" collapsed="false">
      <c r="B34" s="5" t="s">
        <v>55</v>
      </c>
      <c r="C34" s="5"/>
      <c r="D34" s="5"/>
      <c r="E34" s="5"/>
      <c r="F34" s="5" t="s">
        <v>56</v>
      </c>
      <c r="G34" s="5"/>
      <c r="H34" s="5"/>
      <c r="I34" s="5"/>
    </row>
    <row r="35" customFormat="false" ht="21" hidden="false" customHeight="true" outlineLevel="0" collapsed="false">
      <c r="B35" s="24" t="s">
        <v>57</v>
      </c>
      <c r="C35" s="24"/>
      <c r="D35" s="24"/>
      <c r="E35" s="33" t="n">
        <f aca="false">I9</f>
        <v>350</v>
      </c>
      <c r="F35" s="34" t="s">
        <v>58</v>
      </c>
      <c r="G35" s="34" t="s">
        <v>59</v>
      </c>
      <c r="H35" s="35" t="s">
        <v>60</v>
      </c>
      <c r="I35" s="35"/>
    </row>
    <row r="36" customFormat="false" ht="21" hidden="false" customHeight="true" outlineLevel="0" collapsed="false">
      <c r="B36" s="36" t="s">
        <v>61</v>
      </c>
      <c r="C36" s="36"/>
      <c r="D36" s="36"/>
      <c r="E36" s="37" t="n">
        <f aca="false">F32</f>
        <v>6830</v>
      </c>
      <c r="F36" s="38" t="n">
        <v>200</v>
      </c>
      <c r="G36" s="39" t="n">
        <v>15</v>
      </c>
      <c r="H36" s="40" t="n">
        <f aca="false">F36*G36</f>
        <v>3000</v>
      </c>
      <c r="I36" s="40"/>
    </row>
    <row r="37" customFormat="false" ht="21" hidden="false" customHeight="true" outlineLevel="0" collapsed="false">
      <c r="B37" s="24" t="s">
        <v>62</v>
      </c>
      <c r="C37" s="24"/>
      <c r="D37" s="24"/>
      <c r="E37" s="33" t="n">
        <f aca="false">G32</f>
        <v>2786.09</v>
      </c>
      <c r="F37" s="41" t="n">
        <v>100</v>
      </c>
      <c r="G37" s="42" t="n">
        <v>10</v>
      </c>
      <c r="H37" s="43" t="n">
        <f aca="false">F37*G37</f>
        <v>1000</v>
      </c>
      <c r="I37" s="43"/>
    </row>
    <row r="38" customFormat="false" ht="22.5" hidden="false" customHeight="true" outlineLevel="0" collapsed="false">
      <c r="B38" s="44" t="s">
        <v>63</v>
      </c>
      <c r="C38" s="44"/>
      <c r="D38" s="44"/>
      <c r="E38" s="45" t="n">
        <f aca="false">I9+F32-G32</f>
        <v>4393.91</v>
      </c>
      <c r="F38" s="38" t="n">
        <v>50</v>
      </c>
      <c r="G38" s="39" t="n">
        <v>5</v>
      </c>
      <c r="H38" s="40" t="n">
        <f aca="false">F38*G38</f>
        <v>250</v>
      </c>
      <c r="I38" s="40"/>
    </row>
    <row r="39" customFormat="false" ht="21" hidden="false" customHeight="true" outlineLevel="0" collapsed="false">
      <c r="B39" s="46" t="s">
        <v>64</v>
      </c>
      <c r="C39" s="46"/>
      <c r="D39" s="46"/>
      <c r="E39" s="28" t="n">
        <f aca="false">H50</f>
        <v>4393.91</v>
      </c>
      <c r="F39" s="41" t="n">
        <v>20</v>
      </c>
      <c r="G39" s="42" t="n">
        <v>5</v>
      </c>
      <c r="H39" s="43" t="n">
        <f aca="false">F39*G39</f>
        <v>100</v>
      </c>
      <c r="I39" s="43"/>
    </row>
    <row r="40" customFormat="false" ht="21" hidden="false" customHeight="true" outlineLevel="0" collapsed="false">
      <c r="B40" s="47" t="s">
        <v>65</v>
      </c>
      <c r="C40" s="47"/>
      <c r="D40" s="47"/>
      <c r="E40" s="48" t="n">
        <f aca="false">H50-E38</f>
        <v>0</v>
      </c>
      <c r="F40" s="38" t="n">
        <v>10</v>
      </c>
      <c r="G40" s="39" t="n">
        <v>3</v>
      </c>
      <c r="H40" s="40" t="n">
        <f aca="false">F40*G40</f>
        <v>30</v>
      </c>
      <c r="I40" s="40"/>
    </row>
    <row r="41" customFormat="false" ht="21.75" hidden="false" customHeight="true" outlineLevel="0" collapsed="false">
      <c r="B41" s="49" t="str">
        <f aca="false">IF(ROUND(H50-E38,2)=0,"✓  Kasse stimmt – keine Differenz","⚠  Differenz prüfen und klären")</f>
        <v>✓  Kasse stimmt – keine Differenz</v>
      </c>
      <c r="C41" s="49"/>
      <c r="D41" s="49"/>
      <c r="E41" s="49"/>
      <c r="F41" s="41" t="n">
        <v>5</v>
      </c>
      <c r="G41" s="42" t="n">
        <v>2</v>
      </c>
      <c r="H41" s="43" t="n">
        <f aca="false">F41*G41</f>
        <v>10</v>
      </c>
      <c r="I41" s="43"/>
    </row>
    <row r="42" customFormat="false" ht="18" hidden="false" customHeight="true" outlineLevel="0" collapsed="false">
      <c r="F42" s="38" t="n">
        <v>2</v>
      </c>
      <c r="G42" s="39" t="n">
        <v>1</v>
      </c>
      <c r="H42" s="40" t="n">
        <f aca="false">F42*G42</f>
        <v>2</v>
      </c>
      <c r="I42" s="40"/>
    </row>
    <row r="43" customFormat="false" ht="19.5" hidden="false" customHeight="true" outlineLevel="0" collapsed="false">
      <c r="B43" s="5" t="s">
        <v>66</v>
      </c>
      <c r="C43" s="5"/>
      <c r="D43" s="5"/>
      <c r="E43" s="5"/>
      <c r="F43" s="41" t="n">
        <v>1</v>
      </c>
      <c r="G43" s="42" t="n">
        <v>1</v>
      </c>
      <c r="H43" s="43" t="n">
        <f aca="false">F43*G43</f>
        <v>1</v>
      </c>
      <c r="I43" s="43"/>
    </row>
    <row r="44" customFormat="false" ht="19.5" hidden="false" customHeight="true" outlineLevel="0" collapsed="false">
      <c r="B44" s="24" t="s">
        <v>67</v>
      </c>
      <c r="C44" s="24"/>
      <c r="D44" s="24"/>
      <c r="E44" s="33" t="n">
        <f aca="false">SUMIFS($H$10:$H$31,$E$10:$E$31,0.19,$F$10:$F$31,"&gt;0")</f>
        <v>1010.68</v>
      </c>
      <c r="F44" s="38" t="n">
        <v>0.5</v>
      </c>
      <c r="G44" s="39" t="n">
        <v>1</v>
      </c>
      <c r="H44" s="40" t="n">
        <f aca="false">F44*G44</f>
        <v>0.5</v>
      </c>
      <c r="I44" s="40"/>
    </row>
    <row r="45" customFormat="false" ht="19.5" hidden="false" customHeight="true" outlineLevel="0" collapsed="false">
      <c r="B45" s="36" t="s">
        <v>68</v>
      </c>
      <c r="C45" s="36"/>
      <c r="D45" s="36"/>
      <c r="E45" s="37" t="n">
        <f aca="false">SUMIFS($H$10:$H$31,$E$10:$E$31,0.07,$F$10:$F$31,"&gt;0")</f>
        <v>22.9</v>
      </c>
      <c r="F45" s="41" t="n">
        <v>0.2</v>
      </c>
      <c r="G45" s="42" t="n">
        <v>2</v>
      </c>
      <c r="H45" s="43" t="n">
        <f aca="false">F45*G45</f>
        <v>0.4</v>
      </c>
      <c r="I45" s="43"/>
    </row>
    <row r="46" customFormat="false" ht="19.5" hidden="false" customHeight="true" outlineLevel="0" collapsed="false">
      <c r="B46" s="24" t="s">
        <v>69</v>
      </c>
      <c r="C46" s="24"/>
      <c r="D46" s="24"/>
      <c r="E46" s="33" t="n">
        <f aca="false">SUMIFS($H$10:$H$31,$E$10:$E$31,0.19,$G$10:$G$31,"&gt;0")</f>
        <v>61.65</v>
      </c>
      <c r="F46" s="38" t="n">
        <v>0.1</v>
      </c>
      <c r="G46" s="39" t="n">
        <v>0</v>
      </c>
      <c r="H46" s="40" t="n">
        <f aca="false">F46*G46</f>
        <v>0</v>
      </c>
      <c r="I46" s="40"/>
    </row>
    <row r="47" customFormat="false" ht="19.5" hidden="false" customHeight="true" outlineLevel="0" collapsed="false">
      <c r="B47" s="50" t="s">
        <v>70</v>
      </c>
      <c r="C47" s="50"/>
      <c r="D47" s="50"/>
      <c r="E47" s="51" t="n">
        <f aca="false">E44+E45-E46</f>
        <v>971.93</v>
      </c>
      <c r="F47" s="41" t="n">
        <v>0.05</v>
      </c>
      <c r="G47" s="42" t="n">
        <v>0</v>
      </c>
      <c r="H47" s="43" t="n">
        <f aca="false">F47*G47</f>
        <v>0</v>
      </c>
      <c r="I47" s="43"/>
    </row>
    <row r="48" customFormat="false" ht="18" hidden="false" customHeight="true" outlineLevel="0" collapsed="false">
      <c r="F48" s="38" t="n">
        <v>0.02</v>
      </c>
      <c r="G48" s="39" t="n">
        <v>0</v>
      </c>
      <c r="H48" s="40" t="n">
        <f aca="false">F48*G48</f>
        <v>0</v>
      </c>
      <c r="I48" s="40"/>
    </row>
    <row r="49" customFormat="false" ht="18" hidden="false" customHeight="true" outlineLevel="0" collapsed="false">
      <c r="F49" s="41" t="n">
        <v>0.01</v>
      </c>
      <c r="G49" s="42" t="n">
        <v>1</v>
      </c>
      <c r="H49" s="43" t="n">
        <f aca="false">F49*G49</f>
        <v>0.01</v>
      </c>
      <c r="I49" s="43"/>
    </row>
    <row r="50" customFormat="false" ht="21.75" hidden="false" customHeight="true" outlineLevel="0" collapsed="false">
      <c r="F50" s="52" t="s">
        <v>71</v>
      </c>
      <c r="G50" s="53"/>
      <c r="H50" s="54" t="n">
        <f aca="false">SUM(H36:H49)</f>
        <v>4393.91</v>
      </c>
      <c r="I50" s="54"/>
    </row>
    <row r="52" customFormat="false" ht="19.5" hidden="false" customHeight="true" outlineLevel="0" collapsed="false">
      <c r="B52" s="5" t="s">
        <v>72</v>
      </c>
      <c r="C52" s="5"/>
      <c r="D52" s="5"/>
      <c r="E52" s="5"/>
      <c r="F52" s="5"/>
      <c r="G52" s="5"/>
      <c r="H52" s="5"/>
      <c r="I52" s="5"/>
    </row>
    <row r="54" customFormat="false" ht="15" hidden="false" customHeight="false" outlineLevel="0" collapsed="false">
      <c r="B54" s="55" t="s">
        <v>73</v>
      </c>
      <c r="E54" s="55" t="s">
        <v>74</v>
      </c>
      <c r="H54" s="55" t="s">
        <v>75</v>
      </c>
    </row>
    <row r="55" customFormat="false" ht="15" hidden="false" customHeight="false" outlineLevel="0" collapsed="false">
      <c r="B55" s="56"/>
      <c r="C55" s="56"/>
      <c r="E55" s="56"/>
      <c r="F55" s="56"/>
      <c r="H55" s="56"/>
      <c r="I55" s="56"/>
    </row>
    <row r="57" customFormat="false" ht="18" hidden="false" customHeight="true" outlineLevel="0" collapsed="false">
      <c r="B57" s="57" t="s">
        <v>76</v>
      </c>
      <c r="C57" s="57"/>
      <c r="D57" s="57"/>
      <c r="E57" s="57"/>
      <c r="F57" s="57"/>
      <c r="G57" s="57"/>
      <c r="H57" s="57"/>
      <c r="I57" s="57"/>
    </row>
  </sheetData>
  <mergeCells count="46">
    <mergeCell ref="B1:I1"/>
    <mergeCell ref="B2:I2"/>
    <mergeCell ref="B4:C4"/>
    <mergeCell ref="D4:E4"/>
    <mergeCell ref="F4:G4"/>
    <mergeCell ref="H4:I4"/>
    <mergeCell ref="B5:C5"/>
    <mergeCell ref="D5:E5"/>
    <mergeCell ref="F5:G5"/>
    <mergeCell ref="H5:I5"/>
    <mergeCell ref="B7:I7"/>
    <mergeCell ref="B34:E34"/>
    <mergeCell ref="F34:I34"/>
    <mergeCell ref="B35:D35"/>
    <mergeCell ref="H35:I35"/>
    <mergeCell ref="B36:D36"/>
    <mergeCell ref="H36:I36"/>
    <mergeCell ref="B37:D37"/>
    <mergeCell ref="H37:I37"/>
    <mergeCell ref="B38:D38"/>
    <mergeCell ref="H38:I38"/>
    <mergeCell ref="B39:D39"/>
    <mergeCell ref="H39:I39"/>
    <mergeCell ref="B40:D40"/>
    <mergeCell ref="H40:I40"/>
    <mergeCell ref="B41:E41"/>
    <mergeCell ref="H41:I41"/>
    <mergeCell ref="H42:I42"/>
    <mergeCell ref="B43:E43"/>
    <mergeCell ref="H43:I43"/>
    <mergeCell ref="B44:D44"/>
    <mergeCell ref="H44:I44"/>
    <mergeCell ref="B45:D45"/>
    <mergeCell ref="H45:I45"/>
    <mergeCell ref="B46:D46"/>
    <mergeCell ref="H46:I46"/>
    <mergeCell ref="B47:D47"/>
    <mergeCell ref="H47:I47"/>
    <mergeCell ref="H48:I48"/>
    <mergeCell ref="H49:I49"/>
    <mergeCell ref="H50:I50"/>
    <mergeCell ref="B52:I52"/>
    <mergeCell ref="B55:C55"/>
    <mergeCell ref="E55:F55"/>
    <mergeCell ref="H55:I55"/>
    <mergeCell ref="B57:I57"/>
  </mergeCells>
  <dataValidations count="1">
    <dataValidation allowBlank="true" errorStyle="stop" operator="between" showDropDown="false" showErrorMessage="false" showInputMessage="false" sqref="E10:E31" type="list">
      <formula1>"0,0.07,0.19"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E56"/>
    <pageSetUpPr fitToPage="true"/>
  </sheetPr>
  <dimension ref="B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7" min="3" style="0" width="15"/>
    <col collapsed="false" customWidth="true" hidden="false" outlineLevel="0" max="8" min="8" style="0" width="14"/>
    <col collapsed="false" customWidth="true" hidden="false" outlineLevel="0" max="9" min="9" style="0" width="2"/>
  </cols>
  <sheetData>
    <row r="1" customFormat="false" ht="37.5" hidden="false" customHeight="true" outlineLevel="0" collapsed="false">
      <c r="B1" s="1" t="s">
        <v>77</v>
      </c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B2" s="2" t="s">
        <v>78</v>
      </c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4" customFormat="false" ht="21.75" hidden="false" customHeight="true" outlineLevel="0" collapsed="false">
      <c r="B4" s="7" t="s">
        <v>79</v>
      </c>
      <c r="C4" s="8" t="s">
        <v>80</v>
      </c>
      <c r="D4" s="8" t="s">
        <v>81</v>
      </c>
      <c r="E4" s="8" t="s">
        <v>82</v>
      </c>
      <c r="F4" s="8" t="s">
        <v>83</v>
      </c>
      <c r="G4" s="8" t="s">
        <v>70</v>
      </c>
      <c r="H4" s="8" t="s">
        <v>84</v>
      </c>
    </row>
    <row r="5" customFormat="false" ht="21" hidden="false" customHeight="true" outlineLevel="0" collapsed="false">
      <c r="B5" s="58" t="s">
        <v>85</v>
      </c>
      <c r="C5" s="19" t="n">
        <v>500</v>
      </c>
      <c r="D5" s="19" t="n">
        <v>6200</v>
      </c>
      <c r="E5" s="19" t="n">
        <v>6350</v>
      </c>
      <c r="F5" s="21" t="n">
        <f aca="false">C5+D5-E5</f>
        <v>350</v>
      </c>
      <c r="G5" s="19" t="n">
        <v>980</v>
      </c>
      <c r="H5" s="59" t="n">
        <v>0</v>
      </c>
    </row>
    <row r="6" customFormat="false" ht="21" hidden="false" customHeight="true" outlineLevel="0" collapsed="false">
      <c r="B6" s="60" t="s">
        <v>86</v>
      </c>
      <c r="C6" s="33" t="n">
        <f aca="false">F5</f>
        <v>350</v>
      </c>
      <c r="D6" s="26" t="n">
        <v>5800</v>
      </c>
      <c r="E6" s="26" t="n">
        <v>5800</v>
      </c>
      <c r="F6" s="28" t="n">
        <f aca="false">C6+D6-E6</f>
        <v>350</v>
      </c>
      <c r="G6" s="26" t="n">
        <v>910</v>
      </c>
      <c r="H6" s="61" t="n">
        <v>0</v>
      </c>
    </row>
    <row r="7" customFormat="false" ht="21" hidden="false" customHeight="true" outlineLevel="0" collapsed="false">
      <c r="B7" s="62" t="s">
        <v>87</v>
      </c>
      <c r="C7" s="63" t="n">
        <f aca="false">F6</f>
        <v>350</v>
      </c>
      <c r="D7" s="64" t="n">
        <f aca="false">Kassenbericht!F32</f>
        <v>6830</v>
      </c>
      <c r="E7" s="64" t="n">
        <f aca="false">Kassenbericht!G32</f>
        <v>2786.09</v>
      </c>
      <c r="F7" s="65" t="n">
        <f aca="false">C7+D7-E7</f>
        <v>4393.91</v>
      </c>
      <c r="G7" s="64" t="n">
        <f aca="false">Kassenbericht!E47</f>
        <v>971.93</v>
      </c>
      <c r="H7" s="66" t="n">
        <v>0</v>
      </c>
    </row>
    <row r="8" customFormat="false" ht="21" hidden="false" customHeight="true" outlineLevel="0" collapsed="false">
      <c r="B8" s="60" t="s">
        <v>88</v>
      </c>
      <c r="C8" s="33" t="n">
        <f aca="false">F7</f>
        <v>4393.91</v>
      </c>
      <c r="D8" s="26" t="n">
        <v>6100</v>
      </c>
      <c r="E8" s="26" t="n">
        <v>7900</v>
      </c>
      <c r="F8" s="28" t="n">
        <f aca="false">C8+D8-E8</f>
        <v>2593.91</v>
      </c>
      <c r="G8" s="26" t="n">
        <v>890</v>
      </c>
      <c r="H8" s="61" t="n">
        <v>0</v>
      </c>
    </row>
    <row r="9" customFormat="false" ht="21" hidden="false" customHeight="true" outlineLevel="0" collapsed="false">
      <c r="B9" s="58" t="s">
        <v>89</v>
      </c>
      <c r="C9" s="67" t="n">
        <f aca="false">F8</f>
        <v>2593.91</v>
      </c>
      <c r="D9" s="19" t="n">
        <v>6400</v>
      </c>
      <c r="E9" s="19" t="n">
        <v>6200</v>
      </c>
      <c r="F9" s="21" t="n">
        <f aca="false">C9+D9-E9</f>
        <v>2793.91</v>
      </c>
      <c r="G9" s="19" t="n">
        <v>935</v>
      </c>
      <c r="H9" s="59" t="n">
        <v>0</v>
      </c>
    </row>
    <row r="10" customFormat="false" ht="21" hidden="false" customHeight="true" outlineLevel="0" collapsed="false">
      <c r="B10" s="60" t="s">
        <v>90</v>
      </c>
      <c r="C10" s="33" t="n">
        <f aca="false">F9</f>
        <v>2793.91</v>
      </c>
      <c r="D10" s="26" t="n">
        <v>7000</v>
      </c>
      <c r="E10" s="26" t="n">
        <v>6800</v>
      </c>
      <c r="F10" s="28" t="n">
        <f aca="false">C10+D10-E10</f>
        <v>2993.91</v>
      </c>
      <c r="G10" s="26" t="n">
        <v>1015</v>
      </c>
      <c r="H10" s="61" t="n">
        <v>0</v>
      </c>
    </row>
    <row r="11" customFormat="false" ht="21" hidden="false" customHeight="true" outlineLevel="0" collapsed="false">
      <c r="B11" s="58" t="s">
        <v>91</v>
      </c>
      <c r="C11" s="67" t="n">
        <f aca="false">F10</f>
        <v>2993.91</v>
      </c>
      <c r="D11" s="19" t="n">
        <v>7500</v>
      </c>
      <c r="E11" s="19" t="n">
        <v>7700</v>
      </c>
      <c r="F11" s="21" t="n">
        <f aca="false">C11+D11-E11</f>
        <v>2793.91</v>
      </c>
      <c r="G11" s="19" t="n">
        <v>1080</v>
      </c>
      <c r="H11" s="59" t="n">
        <v>0</v>
      </c>
    </row>
    <row r="12" customFormat="false" ht="21" hidden="false" customHeight="true" outlineLevel="0" collapsed="false">
      <c r="B12" s="60" t="s">
        <v>92</v>
      </c>
      <c r="C12" s="33" t="n">
        <f aca="false">F11</f>
        <v>2793.91</v>
      </c>
      <c r="D12" s="26" t="n">
        <v>6900</v>
      </c>
      <c r="E12" s="26" t="n">
        <v>6700</v>
      </c>
      <c r="F12" s="28" t="n">
        <f aca="false">C12+D12-E12</f>
        <v>2993.91</v>
      </c>
      <c r="G12" s="26" t="n">
        <v>995</v>
      </c>
      <c r="H12" s="61" t="n">
        <v>0</v>
      </c>
    </row>
    <row r="13" customFormat="false" ht="21" hidden="false" customHeight="true" outlineLevel="0" collapsed="false">
      <c r="B13" s="58" t="s">
        <v>93</v>
      </c>
      <c r="C13" s="67" t="n">
        <f aca="false">F12</f>
        <v>2993.91</v>
      </c>
      <c r="D13" s="19" t="n">
        <v>6600</v>
      </c>
      <c r="E13" s="19" t="n">
        <v>6800</v>
      </c>
      <c r="F13" s="21" t="n">
        <f aca="false">C13+D13-E13</f>
        <v>2793.91</v>
      </c>
      <c r="G13" s="19" t="n">
        <v>955</v>
      </c>
      <c r="H13" s="59" t="n">
        <v>0</v>
      </c>
    </row>
    <row r="14" customFormat="false" ht="21" hidden="false" customHeight="true" outlineLevel="0" collapsed="false">
      <c r="B14" s="60" t="s">
        <v>94</v>
      </c>
      <c r="C14" s="33" t="n">
        <f aca="false">F13</f>
        <v>2793.91</v>
      </c>
      <c r="D14" s="26" t="n">
        <v>6800</v>
      </c>
      <c r="E14" s="26" t="n">
        <v>6600</v>
      </c>
      <c r="F14" s="28" t="n">
        <f aca="false">C14+D14-E14</f>
        <v>2993.91</v>
      </c>
      <c r="G14" s="26" t="n">
        <v>980</v>
      </c>
      <c r="H14" s="61" t="n">
        <v>0</v>
      </c>
    </row>
    <row r="15" customFormat="false" ht="21" hidden="false" customHeight="true" outlineLevel="0" collapsed="false">
      <c r="B15" s="58" t="s">
        <v>95</v>
      </c>
      <c r="C15" s="67" t="n">
        <f aca="false">F14</f>
        <v>2993.91</v>
      </c>
      <c r="D15" s="19" t="n">
        <v>7200</v>
      </c>
      <c r="E15" s="19" t="n">
        <v>7000</v>
      </c>
      <c r="F15" s="21" t="n">
        <f aca="false">C15+D15-E15</f>
        <v>3193.91</v>
      </c>
      <c r="G15" s="19" t="n">
        <v>1040</v>
      </c>
      <c r="H15" s="59" t="n">
        <v>0</v>
      </c>
    </row>
    <row r="16" customFormat="false" ht="21" hidden="false" customHeight="true" outlineLevel="0" collapsed="false">
      <c r="B16" s="60" t="s">
        <v>96</v>
      </c>
      <c r="C16" s="33" t="n">
        <f aca="false">F15</f>
        <v>3193.91</v>
      </c>
      <c r="D16" s="26" t="n">
        <v>8100</v>
      </c>
      <c r="E16" s="26" t="n">
        <v>7900</v>
      </c>
      <c r="F16" s="28" t="n">
        <f aca="false">C16+D16-E16</f>
        <v>3393.91</v>
      </c>
      <c r="G16" s="26" t="n">
        <v>1175</v>
      </c>
      <c r="H16" s="61" t="n">
        <v>0</v>
      </c>
    </row>
    <row r="17" customFormat="false" ht="24.75" hidden="false" customHeight="true" outlineLevel="0" collapsed="false">
      <c r="B17" s="68" t="s">
        <v>97</v>
      </c>
      <c r="C17" s="69" t="n">
        <f aca="false">C5</f>
        <v>500</v>
      </c>
      <c r="D17" s="31" t="n">
        <f aca="false">SUM(D5:D16)</f>
        <v>81430</v>
      </c>
      <c r="E17" s="31" t="n">
        <f aca="false">SUM(E5:E16)</f>
        <v>78536.09</v>
      </c>
      <c r="F17" s="32" t="n">
        <f aca="false">F16</f>
        <v>3393.91</v>
      </c>
      <c r="G17" s="31" t="n">
        <f aca="false">SUM(G5:G16)</f>
        <v>11926.93</v>
      </c>
      <c r="H17" s="70" t="n">
        <f aca="false">SUM(H5:H16)</f>
        <v>0</v>
      </c>
    </row>
    <row r="19" customFormat="false" ht="18" hidden="false" customHeight="true" outlineLevel="0" collapsed="false">
      <c r="B19" s="57" t="s">
        <v>98</v>
      </c>
      <c r="C19" s="57"/>
      <c r="D19" s="57"/>
      <c r="E19" s="57"/>
      <c r="F19" s="57"/>
      <c r="G19" s="57"/>
      <c r="H19" s="57"/>
    </row>
  </sheetData>
  <mergeCells count="3">
    <mergeCell ref="B1:H1"/>
    <mergeCell ref="B2:H2"/>
    <mergeCell ref="B19:H1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7C76"/>
    <pageSetUpPr fitToPage="true"/>
  </sheetPr>
  <dimension ref="B1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2"/>
  </cols>
  <sheetData>
    <row r="1" customFormat="false" ht="33.75" hidden="false" customHeight="true" outlineLevel="0" collapsed="false">
      <c r="B1" s="71" t="s">
        <v>99</v>
      </c>
    </row>
    <row r="2" customFormat="false" ht="7.5" hidden="false" customHeight="true" outlineLevel="0" collapsed="false"/>
    <row r="3" customFormat="false" ht="21.75" hidden="false" customHeight="true" outlineLevel="0" collapsed="false">
      <c r="B3" s="72" t="s">
        <v>100</v>
      </c>
    </row>
    <row r="4" customFormat="false" ht="19.5" hidden="false" customHeight="true" outlineLevel="0" collapsed="false">
      <c r="B4" s="73" t="s">
        <v>101</v>
      </c>
    </row>
    <row r="5" customFormat="false" ht="19.5" hidden="false" customHeight="true" outlineLevel="0" collapsed="false">
      <c r="B5" s="74" t="s">
        <v>102</v>
      </c>
    </row>
    <row r="6" customFormat="false" ht="19.5" hidden="false" customHeight="true" outlineLevel="0" collapsed="false">
      <c r="B6" s="73" t="s">
        <v>103</v>
      </c>
    </row>
    <row r="7" customFormat="false" ht="19.5" hidden="false" customHeight="true" outlineLevel="0" collapsed="false">
      <c r="B7" s="74" t="s">
        <v>104</v>
      </c>
    </row>
    <row r="8" customFormat="false" ht="19.5" hidden="false" customHeight="true" outlineLevel="0" collapsed="false">
      <c r="B8" s="73" t="s">
        <v>105</v>
      </c>
    </row>
    <row r="9" customFormat="false" ht="19.5" hidden="false" customHeight="true" outlineLevel="0" collapsed="false">
      <c r="B9" s="74" t="s">
        <v>106</v>
      </c>
    </row>
    <row r="10" customFormat="false" ht="7.5" hidden="false" customHeight="true" outlineLevel="0" collapsed="false"/>
    <row r="11" customFormat="false" ht="21.75" hidden="false" customHeight="true" outlineLevel="0" collapsed="false">
      <c r="B11" s="72" t="s">
        <v>107</v>
      </c>
    </row>
    <row r="12" customFormat="false" ht="19.5" hidden="false" customHeight="true" outlineLevel="0" collapsed="false">
      <c r="B12" s="73" t="s">
        <v>108</v>
      </c>
    </row>
    <row r="13" customFormat="false" ht="19.5" hidden="false" customHeight="true" outlineLevel="0" collapsed="false">
      <c r="B13" s="74" t="s">
        <v>109</v>
      </c>
    </row>
    <row r="14" customFormat="false" ht="19.5" hidden="false" customHeight="true" outlineLevel="0" collapsed="false">
      <c r="B14" s="73" t="s">
        <v>110</v>
      </c>
    </row>
    <row r="15" customFormat="false" ht="19.5" hidden="false" customHeight="true" outlineLevel="0" collapsed="false">
      <c r="B15" s="74" t="s">
        <v>111</v>
      </c>
    </row>
    <row r="16" customFormat="false" ht="7.5" hidden="false" customHeight="true" outlineLevel="0" collapsed="false"/>
    <row r="17" customFormat="false" ht="21.75" hidden="false" customHeight="true" outlineLevel="0" collapsed="false">
      <c r="B17" s="72" t="s">
        <v>112</v>
      </c>
    </row>
    <row r="18" customFormat="false" ht="19.5" hidden="false" customHeight="true" outlineLevel="0" collapsed="false">
      <c r="B18" s="73" t="s">
        <v>113</v>
      </c>
    </row>
    <row r="19" customFormat="false" ht="19.5" hidden="false" customHeight="true" outlineLevel="0" collapsed="false">
      <c r="B19" s="74" t="s">
        <v>114</v>
      </c>
    </row>
    <row r="20" customFormat="false" ht="19.5" hidden="false" customHeight="true" outlineLevel="0" collapsed="false">
      <c r="B20" s="73" t="s">
        <v>115</v>
      </c>
    </row>
    <row r="21" customFormat="false" ht="19.5" hidden="false" customHeight="true" outlineLevel="0" collapsed="false">
      <c r="B21" s="74" t="s">
        <v>116</v>
      </c>
    </row>
    <row r="22" customFormat="false" ht="7.5" hidden="false" customHeight="true" outlineLevel="0" collapsed="false"/>
    <row r="23" customFormat="false" ht="21.75" hidden="false" customHeight="true" outlineLevel="0" collapsed="false">
      <c r="B23" s="72" t="s">
        <v>117</v>
      </c>
    </row>
    <row r="24" customFormat="false" ht="19.5" hidden="false" customHeight="true" outlineLevel="0" collapsed="false">
      <c r="B24" s="73" t="s">
        <v>118</v>
      </c>
    </row>
    <row r="25" customFormat="false" ht="19.5" hidden="false" customHeight="true" outlineLevel="0" collapsed="false">
      <c r="B25" s="74" t="s">
        <v>119</v>
      </c>
    </row>
    <row r="26" customFormat="false" ht="19.5" hidden="false" customHeight="true" outlineLevel="0" collapsed="false">
      <c r="B26" s="73" t="s">
        <v>120</v>
      </c>
    </row>
    <row r="27" customFormat="false" ht="19.5" hidden="false" customHeight="true" outlineLevel="0" collapsed="false">
      <c r="B27" s="74" t="s">
        <v>121</v>
      </c>
    </row>
    <row r="28" customFormat="false" ht="7.5" hidden="false" customHeight="true" outlineLevel="0" collapsed="false"/>
    <row r="29" customFormat="false" ht="21.75" hidden="false" customHeight="true" outlineLevel="0" collapsed="false">
      <c r="B29" s="75" t="s">
        <v>122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2026-10-16T09:53:19Z</dcterms:created>
  <dc:creator>openpyxl</dc:creator>
  <dc:description/>
  <dc:language>en-US</dc:language>
  <cp:lastModifiedBy/>
  <dcterms:modified xsi:type="dcterms:W3CDTF">2026-10-16T09:53:19Z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