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Aleman\Generador\"/>
    </mc:Choice>
  </mc:AlternateContent>
  <xr:revisionPtr revIDLastSave="0" documentId="13_ncr:1_{7CD7BF7C-E7FD-4059-8CA9-4A428D233EE6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Übersicht" sheetId="1" r:id="rId1"/>
    <sheet name="Kassenbericht" sheetId="2" r:id="rId2"/>
    <sheet name="Anleitung" sheetId="3" r:id="rId3"/>
  </sheets>
  <definedNames>
    <definedName name="_xlnm.Print_Area" localSheetId="2">Anleitung!$A$1:$B$28</definedName>
    <definedName name="_xlnm.Print_Area" localSheetId="1">Kassenbericht!$A$1:$J$57</definedName>
    <definedName name="_xlnm.Print_Area" localSheetId="0">Übersicht!$A$1:$J$42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49" i="2" l="1"/>
  <c r="H48" i="2"/>
  <c r="H47" i="2"/>
  <c r="H46" i="2"/>
  <c r="E46" i="2"/>
  <c r="H45" i="2"/>
  <c r="E45" i="2"/>
  <c r="H44" i="2"/>
  <c r="E44" i="2"/>
  <c r="E47" i="2" s="1"/>
  <c r="G19" i="1" s="1"/>
  <c r="G23" i="1" s="1"/>
  <c r="H5" i="1" s="1"/>
  <c r="H43" i="2"/>
  <c r="H42" i="2"/>
  <c r="H41" i="2"/>
  <c r="H40" i="2"/>
  <c r="H39" i="2"/>
  <c r="H38" i="2"/>
  <c r="H37" i="2"/>
  <c r="H36" i="2"/>
  <c r="H50" i="2" s="1"/>
  <c r="E36" i="2"/>
  <c r="E35" i="2"/>
  <c r="G32" i="2"/>
  <c r="E37" i="2" s="1"/>
  <c r="F32" i="2"/>
  <c r="E38" i="2" s="1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I11" i="2"/>
  <c r="I12" i="2" s="1"/>
  <c r="I13" i="2" s="1"/>
  <c r="I14" i="2" s="1"/>
  <c r="I15" i="2" s="1"/>
  <c r="I16" i="2" s="1"/>
  <c r="I17" i="2" s="1"/>
  <c r="I18" i="2" s="1"/>
  <c r="I19" i="2" s="1"/>
  <c r="I20" i="2" s="1"/>
  <c r="I21" i="2" s="1"/>
  <c r="I22" i="2" s="1"/>
  <c r="I23" i="2" s="1"/>
  <c r="I24" i="2" s="1"/>
  <c r="I25" i="2" s="1"/>
  <c r="I26" i="2" s="1"/>
  <c r="I27" i="2" s="1"/>
  <c r="I28" i="2" s="1"/>
  <c r="I29" i="2" s="1"/>
  <c r="I30" i="2" s="1"/>
  <c r="I31" i="2" s="1"/>
  <c r="I32" i="2" s="1"/>
  <c r="H11" i="2"/>
  <c r="I10" i="2"/>
  <c r="H10" i="2"/>
  <c r="H32" i="2" s="1"/>
  <c r="H23" i="1"/>
  <c r="C23" i="1"/>
  <c r="D19" i="1"/>
  <c r="D23" i="1" s="1"/>
  <c r="B5" i="1" s="1"/>
  <c r="F11" i="1"/>
  <c r="C12" i="1" s="1"/>
  <c r="F12" i="1" s="1"/>
  <c r="B41" i="2" l="1"/>
  <c r="E40" i="2"/>
  <c r="E39" i="2"/>
  <c r="C13" i="1"/>
  <c r="F13" i="1" s="1"/>
  <c r="I12" i="1"/>
  <c r="I11" i="1"/>
  <c r="E19" i="1"/>
  <c r="E23" i="1" s="1"/>
  <c r="D5" i="1" s="1"/>
  <c r="C14" i="1" l="1"/>
  <c r="F14" i="1" s="1"/>
  <c r="I13" i="1"/>
  <c r="C15" i="1" l="1"/>
  <c r="F15" i="1" s="1"/>
  <c r="I14" i="1"/>
  <c r="C16" i="1" l="1"/>
  <c r="F16" i="1" s="1"/>
  <c r="I15" i="1"/>
  <c r="C17" i="1" l="1"/>
  <c r="F17" i="1" s="1"/>
  <c r="I16" i="1"/>
  <c r="C18" i="1" l="1"/>
  <c r="F18" i="1" s="1"/>
  <c r="I17" i="1"/>
  <c r="C19" i="1" l="1"/>
  <c r="F19" i="1" s="1"/>
  <c r="I18" i="1"/>
  <c r="I19" i="1" l="1"/>
  <c r="C20" i="1"/>
  <c r="F20" i="1" s="1"/>
  <c r="C21" i="1" l="1"/>
  <c r="F21" i="1" s="1"/>
  <c r="I20" i="1"/>
  <c r="C22" i="1" l="1"/>
  <c r="F22" i="1" s="1"/>
  <c r="I21" i="1"/>
  <c r="I22" i="1" l="1"/>
  <c r="F5" i="1"/>
  <c r="F23" i="1"/>
</calcChain>
</file>

<file path=xl/sharedStrings.xml><?xml version="1.0" encoding="utf-8"?>
<sst xmlns="http://schemas.openxmlformats.org/spreadsheetml/2006/main" count="146" uniqueCount="130">
  <si>
    <t>Kassenbericht · Übersicht 2027</t>
  </si>
  <si>
    <t>Executive Summary aller Barkassen-Bewegungen · Monat September live verknüpft</t>
  </si>
  <si>
    <t>BAREINNAHMEN 2027</t>
  </si>
  <si>
    <t>BARAUSGABEN 2027</t>
  </si>
  <si>
    <t>ENDBESTAND 31.12.</t>
  </si>
  <si>
    <t>USt-ZAHLLAST 2027</t>
  </si>
  <si>
    <t>Summe aller Monate</t>
  </si>
  <si>
    <t>Kassenbestand Jahresende</t>
  </si>
  <si>
    <t>Summe der Zahllasten</t>
  </si>
  <si>
    <t>MONATSÜBERSICHT 2027</t>
  </si>
  <si>
    <t>Monat</t>
  </si>
  <si>
    <t>Anfangsbestand</t>
  </si>
  <si>
    <t>Bareinnahmen</t>
  </si>
  <si>
    <t>Barausgaben</t>
  </si>
  <si>
    <t>Endbestand</t>
  </si>
  <si>
    <t>USt-Zahllast</t>
  </si>
  <si>
    <t>Differenz</t>
  </si>
  <si>
    <t>Verlauf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</si>
  <si>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</si>
  <si>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</si>
  <si>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</si>
  <si>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</si>
  <si>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</si>
  <si>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</si>
  <si>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</si>
  <si>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</si>
  <si>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</si>
  <si>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</si>
  <si>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</si>
  <si>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</si>
  <si>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GESAMT 2027</t>
  </si>
  <si>
    <t>EINNAHMEN · AUSGABEN · KASSENBESTAND IM JAHRESVERLAUF</t>
  </si>
  <si>
    <t>Kassenbericht</t>
  </si>
  <si>
    <t>Barkassen-Nachweis mit Kassensturz · Geschäftsjahr 2027</t>
  </si>
  <si>
    <t>UNTERNEHMEN</t>
  </si>
  <si>
    <t>KASSE / STANDORT</t>
  </si>
  <si>
    <t>BERICHTSZEITRAUM</t>
  </si>
  <si>
    <t>BERICHTSNUMMER</t>
  </si>
  <si>
    <t>Muster GmbH</t>
  </si>
  <si>
    <t>Barkasse 1 · Filiale Musterstadt</t>
  </si>
  <si>
    <t>September 2027</t>
  </si>
  <si>
    <t>KB-2027-09</t>
  </si>
  <si>
    <t>BARBEWEGUNGEN IM BERICHTSZEITRAUM</t>
  </si>
  <si>
    <t>Datum</t>
  </si>
  <si>
    <t>Beleg-Nr.</t>
  </si>
  <si>
    <t>Buchungstext</t>
  </si>
  <si>
    <t>USt-%</t>
  </si>
  <si>
    <t>Einnahme</t>
  </si>
  <si>
    <t>Ausgabe</t>
  </si>
  <si>
    <t>USt-Betrag</t>
  </si>
  <si>
    <t>Kassenbestand</t>
  </si>
  <si>
    <t>—</t>
  </si>
  <si>
    <t>Anfangsbestand (Übertrag Vormonat)</t>
  </si>
  <si>
    <t>B-101</t>
  </si>
  <si>
    <t>Bareinnahme Tageslosung</t>
  </si>
  <si>
    <t>B-102</t>
  </si>
  <si>
    <t>Wareneinkauf (bar)</t>
  </si>
  <si>
    <t>B-103</t>
  </si>
  <si>
    <t>B-104</t>
  </si>
  <si>
    <t>Betriebsbedarf</t>
  </si>
  <si>
    <t>B-105</t>
  </si>
  <si>
    <t>B-106</t>
  </si>
  <si>
    <t>Bankeinzahlung (Geldtransit)</t>
  </si>
  <si>
    <t>B-107</t>
  </si>
  <si>
    <t>B-108</t>
  </si>
  <si>
    <t>Reinigung / Wartung</t>
  </si>
  <si>
    <t>B-109</t>
  </si>
  <si>
    <t>B-110</t>
  </si>
  <si>
    <t>Porto &amp; Versand</t>
  </si>
  <si>
    <t>B-111</t>
  </si>
  <si>
    <t>B-112</t>
  </si>
  <si>
    <t>Privatentnahme</t>
  </si>
  <si>
    <t>B-113</t>
  </si>
  <si>
    <t>B-114</t>
  </si>
  <si>
    <t>Bewirtung</t>
  </si>
  <si>
    <t>B-115</t>
  </si>
  <si>
    <t>B-116</t>
  </si>
  <si>
    <t>Privateinlage</t>
  </si>
  <si>
    <t>B-117</t>
  </si>
  <si>
    <t>B-118</t>
  </si>
  <si>
    <t>B-119</t>
  </si>
  <si>
    <t>B-120</t>
  </si>
  <si>
    <t>B-121</t>
  </si>
  <si>
    <t>B-122</t>
  </si>
  <si>
    <t>Büromaterial</t>
  </si>
  <si>
    <t>SUMME</t>
  </si>
  <si>
    <t>KASSENSTURZ · SOLL / IST</t>
  </si>
  <si>
    <t>ZÄHLPROTOKOLL (KASSENSTURZ)</t>
  </si>
  <si>
    <t>Anfangsbestand (Übertrag)</t>
  </si>
  <si>
    <t>Stückelung</t>
  </si>
  <si>
    <t>Anzahl</t>
  </si>
  <si>
    <t>Betrag</t>
  </si>
  <si>
    <t>Summe Bareinnahmen  (+)</t>
  </si>
  <si>
    <t>Summe Barausgaben  (−)</t>
  </si>
  <si>
    <t>Rechnerischer Bestand (Soll)</t>
  </si>
  <si>
    <t>Gezählter Bestand (Ist)</t>
  </si>
  <si>
    <t>Kassendifferenz (Ist − Soll)</t>
  </si>
  <si>
    <t>UMSATZSTEUER-ÜBERSICHT</t>
  </si>
  <si>
    <t>Umsatzsteuer 19 % (Einnahmen)</t>
  </si>
  <si>
    <t>Umsatzsteuer 7 % (Einnahmen)</t>
  </si>
  <si>
    <t>Vorsteuer 19 % (Ausgaben)</t>
  </si>
  <si>
    <t>Summe gezählt (Ist)</t>
  </si>
  <si>
    <t>FREIGABE</t>
  </si>
  <si>
    <t>Erstellt am / durch</t>
  </si>
  <si>
    <t>Geprüft am / durch</t>
  </si>
  <si>
    <t>Unterschrift</t>
  </si>
  <si>
    <t>Hinweis: Kassenberichte zeitnah erstellen, Belege fortlaufend nummerieren und unveränderbar archivieren. Der Bargeldbestand kann nicht negativ sein.</t>
  </si>
  <si>
    <t>Anleitung &amp; Hinweise</t>
  </si>
  <si>
    <t xml:space="preserve">  AUFBAU DER VORLAGE</t>
  </si>
  <si>
    <t xml:space="preserve">   Blatt »Übersicht« = Executive Summary: Kennzahlen, Monatsvergleich und Verlaufsdiagramm.</t>
  </si>
  <si>
    <t xml:space="preserve">   Blatt »Kassenbericht« = der eigentliche Nachweis: Journal, Kassensturz, USt und Freigabe.</t>
  </si>
  <si>
    <t xml:space="preserve">   Blatt »Anleitung« = diese Hinweise.</t>
  </si>
  <si>
    <t xml:space="preserve">  SO FÜLLST DU DEN KASSENBERICHT AUS</t>
  </si>
  <si>
    <t xml:space="preserve">   1.  Kopf ausfüllen: Unternehmen, Kasse/Standort, Berichtszeitraum und Berichtsnummer.</t>
  </si>
  <si>
    <t xml:space="preserve">   2.  Anfangsbestand (Übertrag des Vormonats) in der ersten Zeile eintragen.</t>
  </si>
  <si>
    <t xml:space="preserve">   3.  Jede Barbewegung mit Datum, Beleg-Nr., Buchungstext, USt-Satz und Betrag erfassen.</t>
  </si>
  <si>
    <t xml:space="preserve">   4.  Kassenbestand und USt-Betrag werden je Zeile automatisch berechnet.</t>
  </si>
  <si>
    <t xml:space="preserve">   5.  Bargeld zählen und die Stückelung im Zählprotokoll eintragen (Anzahl je Münze/Schein).</t>
  </si>
  <si>
    <t xml:space="preserve">   6.  Kassendifferenz prüfen – bei »Kasse stimmt« ist Ist gleich Soll.</t>
  </si>
  <si>
    <t xml:space="preserve">  KASSENSTURZ: SOLL GEGEN IST</t>
  </si>
  <si>
    <t xml:space="preserve">   Rechnerischer Bestand (Soll) = Anfangsbestand + Summe Einnahmen − Summe Ausgaben.</t>
  </si>
  <si>
    <t xml:space="preserve">   Gezählter Bestand (Ist) = Summe aus dem Zählprotokoll (Stückelung × Anzahl).</t>
  </si>
  <si>
    <t xml:space="preserve">   Kassendifferenz = Ist − Soll; im Idealfall 0,00 €.</t>
  </si>
  <si>
    <t xml:space="preserve">   Einlagen und Entnahmen als eigene Buchungszeilen mit USt-Satz 0 % erfassen.</t>
  </si>
  <si>
    <t xml:space="preserve">  FARB- UND ZEICHENERKLÄRUNG</t>
  </si>
  <si>
    <t xml:space="preserve">   Blaue Werte = Eingabefelder, die du ausfüllst.</t>
  </si>
  <si>
    <t xml:space="preserve">   Schwarze Werte = Formeln; bitte nicht überschreiben.</t>
  </si>
  <si>
    <t xml:space="preserve">   Graue Flächen = Kopf-, Summen- und Ergebnisfelder.</t>
  </si>
  <si>
    <t xml:space="preserve">   »–« oder leere Zelle = kein Betrag in dieser Zeile.</t>
  </si>
  <si>
    <t xml:space="preserve">   Alle Angaben sind Beispielwerte eines fiktiven Betriebs und dienen nur der Veranschaulichung.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</si>
</sst>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&quot; €&quot;;\-#,##0.00&quot; €&quot;;\–"/>
    <numFmt numFmtId="165" formatCode="\+#,##0.00&quot; €&quot;;[Red]\-#,##0.00&quot; €&quot;;&quot;0,00 €&quot;"/>
    <numFmt numFmtId="166" formatCode="dd\.mm\.yyyy"/>
    <numFmt numFmtId="167" formatCode="0\ %"/>
  </numFmts>
  <fonts count="33" x14ac:knownFonts="1">
    <font>
      <sz val="11"/>
      <color theme="1"/>
      <name val="Calibri"/>
      <family val="2"/>
      <charset val="1"/>
    </font>
    <font>
      <b/>
      <sz val="22"/>
      <color rgb="FFFFFFFF"/>
      <name val="Calibri"/>
      <charset val="1"/>
    </font>
    <font>
      <i/>
      <sz val="10.5"/>
      <color rgb="FFAFC0D0"/>
      <name val="Calibri"/>
      <charset val="1"/>
    </font>
    <font>
      <b/>
      <sz val="9"/>
      <color rgb="FF6B7682"/>
      <name val="Calibri"/>
      <charset val="1"/>
    </font>
    <font>
      <b/>
      <sz val="20"/>
      <color rgb="FF23272E"/>
      <name val="Calibri"/>
      <charset val="1"/>
    </font>
    <font>
      <sz val="9"/>
      <color rgb="FF6B7682"/>
      <name val="Calibri"/>
      <charset val="1"/>
    </font>
    <font>
      <b/>
      <sz val="11"/>
      <color rgb="FFFFFFFF"/>
      <name val="Calibri"/>
      <charset val="1"/>
    </font>
    <font>
      <b/>
      <sz val="9"/>
      <color rgb="FF20405F"/>
      <name val="Calibri"/>
      <charset val="1"/>
    </font>
    <font>
      <sz val="10.5"/>
      <color rgb="FF23272E"/>
      <name val="Calibri"/>
      <charset val="1"/>
    </font>
    <font>
      <sz val="10"/>
      <color rgb="FF1F56A8"/>
      <name val="Calibri"/>
      <charset val="1"/>
    </font>
    <font>
      <b/>
      <sz val="10"/>
      <color rgb="FF23272E"/>
      <name val="Calibri"/>
      <charset val="1"/>
    </font>
    <font>
      <sz val="10"/>
      <color rgb="FF23272E"/>
      <name val="Calibri"/>
      <charset val="1"/>
    </font>
    <font>
      <sz val="8"/>
      <color rgb="FF4C86C6"/>
      <name val="Calibri"/>
      <charset val="1"/>
    </font>
    <font>
      <b/>
      <sz val="10.5"/>
      <color rgb="FF20405F"/>
      <name val="Calibri"/>
      <charset val="1"/>
    </font>
    <font>
      <b/>
      <sz val="10"/>
      <color rgb="FF20405F"/>
      <name val="Calibri"/>
      <charset val="1"/>
    </font>
    <font>
      <b/>
      <sz val="10"/>
      <color rgb="FF9FC4E8"/>
      <name val="Calibri"/>
      <charset val="1"/>
    </font>
    <font>
      <b/>
      <sz val="11"/>
      <color rgb="FF9FC4E8"/>
      <name val="Calibri"/>
      <charset val="1"/>
    </font>
    <font>
      <b/>
      <sz val="10"/>
      <color rgb="FFFFFFFF"/>
      <name val="Calibri"/>
      <charset val="1"/>
    </font>
    <font>
      <sz val="11"/>
      <color rgb="FF23272E"/>
      <name val="Calibri"/>
      <charset val="1"/>
    </font>
    <font>
      <b/>
      <sz val="8.5"/>
      <color rgb="FF6B7682"/>
      <name val="Calibri"/>
      <charset val="1"/>
    </font>
    <font>
      <b/>
      <sz val="11"/>
      <color rgb="FF23272E"/>
      <name val="Calibri"/>
      <charset val="1"/>
    </font>
    <font>
      <b/>
      <sz val="9.5"/>
      <color rgb="FF20405F"/>
      <name val="Calibri"/>
      <charset val="1"/>
    </font>
    <font>
      <sz val="10.5"/>
      <color rgb="FF6B7682"/>
      <name val="Calibri"/>
      <charset val="1"/>
    </font>
    <font>
      <b/>
      <sz val="10.5"/>
      <color rgb="FF23272E"/>
      <name val="Calibri"/>
      <charset val="1"/>
    </font>
    <font>
      <b/>
      <sz val="11"/>
      <color rgb="FF1F56A8"/>
      <name val="Calibri"/>
      <charset val="1"/>
    </font>
    <font>
      <sz val="10.5"/>
      <color rgb="FF1F56A8"/>
      <name val="Calibri"/>
      <charset val="1"/>
    </font>
    <font>
      <sz val="10"/>
      <color rgb="FF6B7682"/>
      <name val="Calibri"/>
      <charset val="1"/>
    </font>
    <font>
      <b/>
      <sz val="11"/>
      <color rgb="FF20405F"/>
      <name val="Calibri"/>
      <charset val="1"/>
    </font>
    <font>
      <b/>
      <sz val="10.5"/>
      <color rgb="FF2E7D54"/>
      <name val="Calibri"/>
      <charset val="1"/>
    </font>
    <font>
      <b/>
      <sz val="9.5"/>
      <color rgb="FF6B7682"/>
      <name val="Calibri"/>
      <charset val="1"/>
    </font>
    <font>
      <i/>
      <sz val="9"/>
      <color rgb="FF6B7682"/>
      <name val="Calibri"/>
      <charset val="1"/>
    </font>
    <font>
      <b/>
      <sz val="20"/>
      <color rgb="FFFFFFFF"/>
      <name val="Calibri"/>
      <charset val="1"/>
    </font>
    <font>
      <b/>
      <sz val="11.5"/>
      <color rgb="FFFFFFFF"/>
      <name val="Calibri"/>
      <charset val="1"/>
    </font>
  </fonts>
  <fills count="9">
    <fill>
      <patternFill patternType="none"/>
    </fill>
    <fill>
      <patternFill patternType="gray125"/>
    </fill>
    <fill>
      <patternFill patternType="solid">
        <fgColor rgb="FF23272E"/>
        <bgColor rgb="FF333300"/>
      </patternFill>
    </fill>
    <fill>
      <patternFill patternType="solid">
        <fgColor rgb="FF20405F"/>
        <bgColor rgb="FF2E5A87"/>
      </patternFill>
    </fill>
    <fill>
      <patternFill patternType="solid">
        <fgColor rgb="FFFFFFFF"/>
        <bgColor rgb="FFF9F9F9"/>
      </patternFill>
    </fill>
    <fill>
      <patternFill patternType="solid">
        <fgColor rgb="FF2E5A87"/>
        <bgColor rgb="FF1F56A8"/>
      </patternFill>
    </fill>
    <fill>
      <patternFill patternType="solid">
        <fgColor rgb="FFEDF1F5"/>
        <bgColor rgb="FFF7F9FB"/>
      </patternFill>
    </fill>
    <fill>
      <patternFill patternType="solid">
        <fgColor rgb="FFF7F9FB"/>
        <bgColor rgb="FFF9F9F9"/>
      </patternFill>
    </fill>
    <fill>
      <patternFill patternType="solid">
        <fgColor rgb="FFE0E7EE"/>
        <bgColor rgb="FFDBE1E8"/>
      </patternFill>
    </fill>
  </fills>
  <borders count="12">
    <border>
      <left/>
      <right/>
      <top/>
      <bottom/>
      <diagonal/>
    </border>
    <border>
      <left style="thin">
        <color rgb="FFDBE1E8"/>
      </left>
      <right style="thin">
        <color rgb="FFDBE1E8"/>
      </right>
      <top style="thick">
        <color rgb="FF4C86C6"/>
      </top>
      <bottom/>
      <diagonal/>
    </border>
    <border>
      <left style="thin">
        <color rgb="FFDBE1E8"/>
      </left>
      <right/>
      <top/>
      <bottom/>
      <diagonal/>
    </border>
    <border>
      <left style="thin">
        <color rgb="FFDBE1E8"/>
      </left>
      <right/>
      <top/>
      <bottom style="thin">
        <color rgb="FFDBE1E8"/>
      </bottom>
      <diagonal/>
    </border>
    <border>
      <left/>
      <right/>
      <top style="thin">
        <color rgb="FFBBC5CF"/>
      </top>
      <bottom style="medium">
        <color rgb="FF2E5A87"/>
      </bottom>
      <diagonal/>
    </border>
    <border>
      <left/>
      <right/>
      <top/>
      <bottom style="thin">
        <color rgb="FFDBE1E8"/>
      </bottom>
      <diagonal/>
    </border>
    <border>
      <left/>
      <right/>
      <top style="medium">
        <color rgb="FF23272E"/>
      </top>
      <bottom/>
      <diagonal/>
    </border>
    <border>
      <left style="thin">
        <color rgb="FFBBC5CF"/>
      </left>
      <right style="thin">
        <color rgb="FFBBC5CF"/>
      </right>
      <top style="thin">
        <color rgb="FFBBC5CF"/>
      </top>
      <bottom style="thin">
        <color rgb="FFBBC5CF"/>
      </bottom>
      <diagonal/>
    </border>
    <border>
      <left/>
      <right/>
      <top/>
      <bottom style="thin">
        <color rgb="FFBBC5CF"/>
      </bottom>
      <diagonal/>
    </border>
    <border>
      <left/>
      <right/>
      <top style="medium">
        <color rgb="FF2E5A87"/>
      </top>
      <bottom style="thin">
        <color rgb="FFDBE1E8"/>
      </bottom>
      <diagonal/>
    </border>
    <border>
      <left/>
      <right/>
      <top style="medium">
        <color rgb="FF2E5A87"/>
      </top>
      <bottom/>
      <diagonal/>
    </border>
    <border>
      <left/>
      <right/>
      <top/>
      <bottom style="thin">
        <color rgb="FF23272E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7" fillId="8" borderId="9" xfId="0" applyFont="1" applyFill="1" applyBorder="1" applyAlignment="1">
      <alignment horizontal="left" vertical="center" indent="1"/>
    </xf>
    <xf numFmtId="164" fontId="11" fillId="4" borderId="5" xfId="0" applyNumberFormat="1" applyFont="1" applyFill="1" applyBorder="1" applyAlignment="1">
      <alignment horizontal="right" vertical="center" indent="1"/>
    </xf>
    <xf numFmtId="164" fontId="11" fillId="7" borderId="5" xfId="0" applyNumberFormat="1" applyFont="1" applyFill="1" applyBorder="1" applyAlignment="1">
      <alignment horizontal="right" vertical="center" indent="1"/>
    </xf>
    <xf numFmtId="0" fontId="8" fillId="7" borderId="5" xfId="0" applyFont="1" applyFill="1" applyBorder="1" applyAlignment="1">
      <alignment horizontal="left" vertical="center" indent="1"/>
    </xf>
    <xf numFmtId="0" fontId="7" fillId="6" borderId="8" xfId="0" applyFont="1" applyFill="1" applyBorder="1" applyAlignment="1">
      <alignment horizontal="right" vertical="center"/>
    </xf>
    <xf numFmtId="0" fontId="8" fillId="4" borderId="5" xfId="0" applyFont="1" applyFill="1" applyBorder="1" applyAlignment="1">
      <alignment horizontal="left" vertical="center" indent="1"/>
    </xf>
    <xf numFmtId="0" fontId="20" fillId="6" borderId="7" xfId="0" applyFont="1" applyFill="1" applyBorder="1" applyAlignment="1">
      <alignment horizontal="left" vertical="center" indent="1"/>
    </xf>
    <xf numFmtId="0" fontId="19" fillId="4" borderId="0" xfId="0" applyFont="1" applyFill="1" applyAlignment="1">
      <alignment horizontal="left" vertical="center" indent="1"/>
    </xf>
    <xf numFmtId="0" fontId="6" fillId="5" borderId="0" xfId="0" applyFont="1" applyFill="1" applyAlignment="1">
      <alignment horizontal="left" vertical="center" indent="1"/>
    </xf>
    <xf numFmtId="0" fontId="5" fillId="4" borderId="3" xfId="0" applyFont="1" applyFill="1" applyBorder="1" applyAlignment="1">
      <alignment horizontal="left" vertical="center" indent="1"/>
    </xf>
    <xf numFmtId="164" fontId="4" fillId="4" borderId="2" xfId="0" applyNumberFormat="1" applyFont="1" applyFill="1" applyBorder="1" applyAlignment="1">
      <alignment horizontal="left" vertical="center" indent="1"/>
    </xf>
    <xf numFmtId="0" fontId="3" fillId="4" borderId="1" xfId="0" applyFont="1" applyFill="1" applyBorder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7" fillId="6" borderId="4" xfId="0" applyFont="1" applyFill="1" applyBorder="1" applyAlignment="1">
      <alignment horizontal="left" vertical="center" indent="1"/>
    </xf>
    <xf numFmtId="0" fontId="7" fillId="6" borderId="4" xfId="0" applyFont="1" applyFill="1" applyBorder="1" applyAlignment="1">
      <alignment horizontal="right" vertical="center"/>
    </xf>
    <xf numFmtId="0" fontId="8" fillId="7" borderId="5" xfId="0" applyFont="1" applyFill="1" applyBorder="1" applyAlignment="1">
      <alignment horizontal="left" vertical="center" indent="1"/>
    </xf>
    <xf numFmtId="164" fontId="9" fillId="7" borderId="5" xfId="0" applyNumberFormat="1" applyFont="1" applyFill="1" applyBorder="1" applyAlignment="1">
      <alignment horizontal="right" vertical="center" indent="1"/>
    </xf>
    <xf numFmtId="164" fontId="10" fillId="7" borderId="5" xfId="0" applyNumberFormat="1" applyFont="1" applyFill="1" applyBorder="1" applyAlignment="1">
      <alignment horizontal="right" vertical="center" indent="1"/>
    </xf>
    <xf numFmtId="165" fontId="11" fillId="7" borderId="5" xfId="0" applyNumberFormat="1" applyFont="1" applyFill="1" applyBorder="1" applyAlignment="1">
      <alignment horizontal="right" vertical="center" indent="1"/>
    </xf>
    <xf numFmtId="0" fontId="12" fillId="7" borderId="5" xfId="0" applyFont="1" applyFill="1" applyBorder="1" applyAlignment="1">
      <alignment horizontal="left" vertical="center"/>
    </xf>
    <xf numFmtId="0" fontId="8" fillId="4" borderId="5" xfId="0" applyFont="1" applyFill="1" applyBorder="1" applyAlignment="1">
      <alignment horizontal="left" vertical="center" indent="1"/>
    </xf>
    <xf numFmtId="164" fontId="11" fillId="4" borderId="5" xfId="0" applyNumberFormat="1" applyFont="1" applyFill="1" applyBorder="1" applyAlignment="1">
      <alignment horizontal="right" vertical="center" indent="1"/>
    </xf>
    <xf numFmtId="164" fontId="9" fillId="4" borderId="5" xfId="0" applyNumberFormat="1" applyFont="1" applyFill="1" applyBorder="1" applyAlignment="1">
      <alignment horizontal="right" vertical="center" indent="1"/>
    </xf>
    <xf numFmtId="164" fontId="10" fillId="4" borderId="5" xfId="0" applyNumberFormat="1" applyFont="1" applyFill="1" applyBorder="1" applyAlignment="1">
      <alignment horizontal="right" vertical="center" indent="1"/>
    </xf>
    <xf numFmtId="165" fontId="11" fillId="4" borderId="5" xfId="0" applyNumberFormat="1" applyFont="1" applyFill="1" applyBorder="1" applyAlignment="1">
      <alignment horizontal="right" vertical="center" indent="1"/>
    </xf>
    <xf numFmtId="0" fontId="12" fillId="4" borderId="5" xfId="0" applyFont="1" applyFill="1" applyBorder="1" applyAlignment="1">
      <alignment horizontal="left" vertical="center"/>
    </xf>
    <xf numFmtId="164" fontId="11" fillId="7" borderId="5" xfId="0" applyNumberFormat="1" applyFont="1" applyFill="1" applyBorder="1" applyAlignment="1">
      <alignment horizontal="right" vertical="center" indent="1"/>
    </xf>
    <xf numFmtId="0" fontId="13" fillId="8" borderId="5" xfId="0" applyFont="1" applyFill="1" applyBorder="1" applyAlignment="1">
      <alignment horizontal="left" vertical="center" indent="1"/>
    </xf>
    <xf numFmtId="164" fontId="11" fillId="8" borderId="5" xfId="0" applyNumberFormat="1" applyFont="1" applyFill="1" applyBorder="1" applyAlignment="1">
      <alignment horizontal="right" vertical="center" indent="1"/>
    </xf>
    <xf numFmtId="164" fontId="14" fillId="8" borderId="5" xfId="0" applyNumberFormat="1" applyFont="1" applyFill="1" applyBorder="1" applyAlignment="1">
      <alignment horizontal="right" vertical="center" indent="1"/>
    </xf>
    <xf numFmtId="164" fontId="10" fillId="8" borderId="5" xfId="0" applyNumberFormat="1" applyFont="1" applyFill="1" applyBorder="1" applyAlignment="1">
      <alignment horizontal="right" vertical="center" indent="1"/>
    </xf>
    <xf numFmtId="165" fontId="11" fillId="8" borderId="5" xfId="0" applyNumberFormat="1" applyFont="1" applyFill="1" applyBorder="1" applyAlignment="1">
      <alignment horizontal="right" vertical="center" indent="1"/>
    </xf>
    <xf numFmtId="0" fontId="12" fillId="8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 indent="1"/>
    </xf>
    <xf numFmtId="164" fontId="15" fillId="2" borderId="6" xfId="0" applyNumberFormat="1" applyFont="1" applyFill="1" applyBorder="1" applyAlignment="1">
      <alignment horizontal="right" vertical="center" indent="1"/>
    </xf>
    <xf numFmtId="164" fontId="6" fillId="2" borderId="6" xfId="0" applyNumberFormat="1" applyFont="1" applyFill="1" applyBorder="1" applyAlignment="1">
      <alignment horizontal="right" vertical="center" indent="1"/>
    </xf>
    <xf numFmtId="164" fontId="16" fillId="2" borderId="6" xfId="0" applyNumberFormat="1" applyFont="1" applyFill="1" applyBorder="1" applyAlignment="1">
      <alignment horizontal="right" vertical="center" indent="1"/>
    </xf>
    <xf numFmtId="165" fontId="17" fillId="2" borderId="6" xfId="0" applyNumberFormat="1" applyFont="1" applyFill="1" applyBorder="1" applyAlignment="1">
      <alignment horizontal="right" vertical="center" indent="1"/>
    </xf>
    <xf numFmtId="0" fontId="18" fillId="2" borderId="6" xfId="0" applyFont="1" applyFill="1" applyBorder="1"/>
    <xf numFmtId="0" fontId="21" fillId="6" borderId="4" xfId="0" applyFont="1" applyFill="1" applyBorder="1" applyAlignment="1">
      <alignment horizontal="center" vertical="center"/>
    </xf>
    <xf numFmtId="0" fontId="21" fillId="6" borderId="4" xfId="0" applyFont="1" applyFill="1" applyBorder="1" applyAlignment="1">
      <alignment horizontal="left" vertical="center" indent="1"/>
    </xf>
    <xf numFmtId="0" fontId="21" fillId="6" borderId="4" xfId="0" applyFont="1" applyFill="1" applyBorder="1" applyAlignment="1">
      <alignment horizontal="right" vertical="center"/>
    </xf>
    <xf numFmtId="166" fontId="8" fillId="8" borderId="5" xfId="0" applyNumberFormat="1" applyFont="1" applyFill="1" applyBorder="1" applyAlignment="1">
      <alignment horizontal="center" vertical="center"/>
    </xf>
    <xf numFmtId="0" fontId="22" fillId="8" borderId="5" xfId="0" applyFont="1" applyFill="1" applyBorder="1" applyAlignment="1">
      <alignment horizontal="center" vertical="center"/>
    </xf>
    <xf numFmtId="0" fontId="23" fillId="8" borderId="5" xfId="0" applyFont="1" applyFill="1" applyBorder="1" applyAlignment="1">
      <alignment horizontal="left" vertical="center" indent="1"/>
    </xf>
    <xf numFmtId="0" fontId="18" fillId="8" borderId="5" xfId="0" applyFont="1" applyFill="1" applyBorder="1"/>
    <xf numFmtId="0" fontId="22" fillId="8" borderId="5" xfId="0" applyFont="1" applyFill="1" applyBorder="1" applyAlignment="1">
      <alignment horizontal="right" vertical="center"/>
    </xf>
    <xf numFmtId="164" fontId="24" fillId="8" borderId="5" xfId="0" applyNumberFormat="1" applyFont="1" applyFill="1" applyBorder="1" applyAlignment="1">
      <alignment horizontal="right" vertical="center" indent="1"/>
    </xf>
    <xf numFmtId="166" fontId="8" fillId="7" borderId="5" xfId="0" applyNumberFormat="1" applyFont="1" applyFill="1" applyBorder="1" applyAlignment="1">
      <alignment horizontal="center" vertical="center"/>
    </xf>
    <xf numFmtId="0" fontId="22" fillId="7" borderId="5" xfId="0" applyFont="1" applyFill="1" applyBorder="1" applyAlignment="1">
      <alignment horizontal="center" vertical="center"/>
    </xf>
    <xf numFmtId="167" fontId="8" fillId="7" borderId="5" xfId="0" applyNumberFormat="1" applyFont="1" applyFill="1" applyBorder="1" applyAlignment="1">
      <alignment horizontal="center" vertical="center"/>
    </xf>
    <xf numFmtId="164" fontId="25" fillId="7" borderId="5" xfId="0" applyNumberFormat="1" applyFont="1" applyFill="1" applyBorder="1" applyAlignment="1">
      <alignment horizontal="right" vertical="center" indent="1"/>
    </xf>
    <xf numFmtId="164" fontId="26" fillId="7" borderId="5" xfId="0" applyNumberFormat="1" applyFont="1" applyFill="1" applyBorder="1" applyAlignment="1">
      <alignment horizontal="right" vertical="center" indent="1"/>
    </xf>
    <xf numFmtId="164" fontId="23" fillId="7" borderId="5" xfId="0" applyNumberFormat="1" applyFont="1" applyFill="1" applyBorder="1" applyAlignment="1">
      <alignment horizontal="right" vertical="center" indent="1"/>
    </xf>
    <xf numFmtId="166" fontId="8" fillId="4" borderId="5" xfId="0" applyNumberFormat="1" applyFont="1" applyFill="1" applyBorder="1" applyAlignment="1">
      <alignment horizontal="center" vertical="center"/>
    </xf>
    <xf numFmtId="0" fontId="22" fillId="4" borderId="5" xfId="0" applyFont="1" applyFill="1" applyBorder="1" applyAlignment="1">
      <alignment horizontal="center" vertical="center"/>
    </xf>
    <xf numFmtId="167" fontId="8" fillId="4" borderId="5" xfId="0" applyNumberFormat="1" applyFont="1" applyFill="1" applyBorder="1" applyAlignment="1">
      <alignment horizontal="center" vertical="center"/>
    </xf>
    <xf numFmtId="164" fontId="25" fillId="4" borderId="5" xfId="0" applyNumberFormat="1" applyFont="1" applyFill="1" applyBorder="1" applyAlignment="1">
      <alignment horizontal="right" vertical="center" indent="1"/>
    </xf>
    <xf numFmtId="164" fontId="26" fillId="4" borderId="5" xfId="0" applyNumberFormat="1" applyFont="1" applyFill="1" applyBorder="1" applyAlignment="1">
      <alignment horizontal="right" vertical="center" indent="1"/>
    </xf>
    <xf numFmtId="164" fontId="23" fillId="4" borderId="5" xfId="0" applyNumberFormat="1" applyFont="1" applyFill="1" applyBorder="1" applyAlignment="1">
      <alignment horizontal="right" vertical="center" indent="1"/>
    </xf>
    <xf numFmtId="164" fontId="8" fillId="4" borderId="5" xfId="0" applyNumberFormat="1" applyFont="1" applyFill="1" applyBorder="1" applyAlignment="1">
      <alignment horizontal="right" vertical="center" indent="1"/>
    </xf>
    <xf numFmtId="0" fontId="7" fillId="6" borderId="8" xfId="0" applyFont="1" applyFill="1" applyBorder="1" applyAlignment="1">
      <alignment horizontal="center" vertical="center"/>
    </xf>
    <xf numFmtId="164" fontId="8" fillId="7" borderId="5" xfId="0" applyNumberFormat="1" applyFont="1" applyFill="1" applyBorder="1" applyAlignment="1">
      <alignment horizontal="right" vertical="center" indent="1"/>
    </xf>
    <xf numFmtId="164" fontId="11" fillId="7" borderId="5" xfId="0" applyNumberFormat="1" applyFont="1" applyFill="1" applyBorder="1" applyAlignment="1">
      <alignment horizontal="center" vertical="center"/>
    </xf>
    <xf numFmtId="3" fontId="9" fillId="7" borderId="5" xfId="0" applyNumberFormat="1" applyFont="1" applyFill="1" applyBorder="1" applyAlignment="1">
      <alignment horizontal="center" vertical="center"/>
    </xf>
    <xf numFmtId="164" fontId="11" fillId="4" borderId="5" xfId="0" applyNumberFormat="1" applyFont="1" applyFill="1" applyBorder="1" applyAlignment="1">
      <alignment horizontal="center" vertical="center"/>
    </xf>
    <xf numFmtId="3" fontId="9" fillId="4" borderId="5" xfId="0" applyNumberFormat="1" applyFont="1" applyFill="1" applyBorder="1" applyAlignment="1">
      <alignment horizontal="center" vertical="center"/>
    </xf>
    <xf numFmtId="164" fontId="27" fillId="8" borderId="9" xfId="0" applyNumberFormat="1" applyFont="1" applyFill="1" applyBorder="1" applyAlignment="1">
      <alignment horizontal="right" vertical="center" indent="1"/>
    </xf>
    <xf numFmtId="165" fontId="23" fillId="7" borderId="5" xfId="0" applyNumberFormat="1" applyFont="1" applyFill="1" applyBorder="1" applyAlignment="1">
      <alignment horizontal="right" vertical="center" indent="1"/>
    </xf>
    <xf numFmtId="164" fontId="13" fillId="8" borderId="9" xfId="0" applyNumberFormat="1" applyFont="1" applyFill="1" applyBorder="1" applyAlignment="1">
      <alignment horizontal="right" vertical="center" indent="1"/>
    </xf>
    <xf numFmtId="0" fontId="23" fillId="8" borderId="10" xfId="0" applyFont="1" applyFill="1" applyBorder="1" applyAlignment="1">
      <alignment horizontal="left" vertical="center" indent="1"/>
    </xf>
    <xf numFmtId="0" fontId="18" fillId="8" borderId="10" xfId="0" applyFont="1" applyFill="1" applyBorder="1"/>
    <xf numFmtId="0" fontId="29" fillId="4" borderId="0" xfId="0" applyFont="1" applyFill="1" applyAlignment="1">
      <alignment horizontal="left" vertical="center" indent="1"/>
    </xf>
    <xf numFmtId="0" fontId="31" fillId="2" borderId="0" xfId="0" applyFont="1" applyFill="1" applyAlignment="1">
      <alignment horizontal="left" vertical="center" indent="1"/>
    </xf>
    <xf numFmtId="0" fontId="32" fillId="5" borderId="0" xfId="0" applyFont="1" applyFill="1" applyAlignment="1">
      <alignment horizontal="left" vertical="center" indent="1"/>
    </xf>
    <xf numFmtId="0" fontId="18" fillId="4" borderId="0" xfId="0" applyFont="1" applyFill="1" applyAlignment="1">
      <alignment horizontal="left" vertical="center" wrapText="1"/>
    </xf>
    <xf numFmtId="0" fontId="18" fillId="7" borderId="0" xfId="0" applyFont="1" applyFill="1" applyAlignment="1">
      <alignment horizontal="left" vertical="center" wrapText="1"/>
    </xf>
    <xf numFmtId="0" fontId="30" fillId="4" borderId="0" xfId="0" applyFont="1" applyFill="1" applyAlignment="1">
      <alignment horizontal="left" vertical="center" wrapText="1"/>
    </xf>
    <xf numFmtId="0" fontId="23" fillId="4" borderId="5" xfId="0" applyFont="1" applyFill="1" applyBorder="1" applyAlignment="1">
      <alignment horizontal="left" vertical="center" indent="1"/>
    </xf>
    <xf numFmtId="0" fontId="23" fillId="7" borderId="5" xfId="0" applyFont="1" applyFill="1" applyBorder="1" applyAlignment="1">
      <alignment horizontal="left" vertical="center" indent="1"/>
    </xf>
    <xf numFmtId="0" fontId="28" fillId="6" borderId="5" xfId="0" applyFont="1" applyFill="1" applyBorder="1" applyAlignment="1">
      <alignment horizontal="center" vertical="center"/>
    </xf>
    <xf numFmtId="0" fontId="13" fillId="8" borderId="9" xfId="0" applyFont="1" applyFill="1" applyBorder="1" applyAlignment="1">
      <alignment horizontal="left" vertical="center" indent="1"/>
    </xf>
    <xf numFmtId="164" fontId="20" fillId="8" borderId="10" xfId="0" applyNumberFormat="1" applyFont="1" applyFill="1" applyBorder="1" applyAlignment="1">
      <alignment horizontal="right" vertical="center" indent="1"/>
    </xf>
    <xf numFmtId="0" fontId="18" fillId="4" borderId="11" xfId="0" applyFont="1" applyFill="1" applyBorder="1"/>
    <xf numFmtId="0" fontId="30" fillId="4" borderId="0" xfId="0" applyFont="1" applyFill="1" applyAlignment="1">
      <alignment horizontal="left" vertical="center" inden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C5CF"/>
      <rgbColor rgb="FF878787"/>
      <rgbColor rgb="FFAFC0D0"/>
      <rgbColor rgb="FF993366"/>
      <rgbColor rgb="FFF9F9F9"/>
      <rgbColor rgb="FFEDF1F5"/>
      <rgbColor rgb="FF660066"/>
      <rgbColor rgb="FFFF8080"/>
      <rgbColor rgb="FF1F56A8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0E7EE"/>
      <rgbColor rgb="FFDBE1E8"/>
      <rgbColor rgb="FFF7F9FB"/>
      <rgbColor rgb="FF9FC4E8"/>
      <rgbColor rgb="FFFF99CC"/>
      <rgbColor rgb="FFCC99FF"/>
      <rgbColor rgb="FFFFCC99"/>
      <rgbColor rgb="FF4C86C6"/>
      <rgbColor rgb="FF33CCCC"/>
      <rgbColor rgb="FF99CC00"/>
      <rgbColor rgb="FFFFCC00"/>
      <rgbColor rgb="FFFF9900"/>
      <rgbColor rgb="FFFF6600"/>
      <rgbColor rgb="FF6B7682"/>
      <rgbColor rgb="FF969696"/>
      <rgbColor rgb="FF20405F"/>
      <rgbColor rgb="FF2E7D54"/>
      <rgbColor rgb="FF003300"/>
      <rgbColor rgb="FF333300"/>
      <rgbColor rgb="FF993300"/>
      <rgbColor rgb="FF993366"/>
      <rgbColor rgb="FF2E5A87"/>
      <rgbColor rgb="FF23272E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Monatliche Bareinnahmen und -ausgaben 2027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Übersicht!$D$10</c:f>
              <c:strCache>
                <c:ptCount val="1"/>
                <c:pt idx="0">
                  <c:v>Bareinnahmen</c:v>
                </c:pt>
              </c:strCache>
            </c:strRef>
          </c:tx>
          <c:spPr>
            <a:solidFill>
              <a:srgbClr val="2E5A87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Übersicht!$B$11:$B$22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Übersicht!$D$11:$D$22</c:f>
              <c:numCache>
                <c:formatCode>#,##0.00" €";\-#,##0.00" €";\–</c:formatCode>
                <c:ptCount val="12"/>
                <c:pt idx="0">
                  <c:v>6800</c:v>
                </c:pt>
                <c:pt idx="1">
                  <c:v>6200</c:v>
                </c:pt>
                <c:pt idx="2">
                  <c:v>7100</c:v>
                </c:pt>
                <c:pt idx="3">
                  <c:v>6500</c:v>
                </c:pt>
                <c:pt idx="4">
                  <c:v>6900</c:v>
                </c:pt>
                <c:pt idx="5">
                  <c:v>7400</c:v>
                </c:pt>
                <c:pt idx="6">
                  <c:v>7000</c:v>
                </c:pt>
                <c:pt idx="7">
                  <c:v>6600</c:v>
                </c:pt>
                <c:pt idx="8">
                  <c:v>7645</c:v>
                </c:pt>
                <c:pt idx="9">
                  <c:v>6700</c:v>
                </c:pt>
                <c:pt idx="10">
                  <c:v>7300</c:v>
                </c:pt>
                <c:pt idx="11">
                  <c:v>8200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70-4EC9-BE66-95F43C8BAECD}"/>
            </c:ext>
          </c:extLst>
        </c:ser>
        <c:ser>
          <c:idx val="1"/>
          <c:order val="1"/>
          <c:tx>
            <c:strRef>
              <c:f>Übersicht!$E$10</c:f>
              <c:strCache>
                <c:ptCount val="1"/>
                <c:pt idx="0">
                  <c:v>Barausgaben</c:v>
                </c:pt>
              </c:strCache>
            </c:strRef>
          </c:tx>
          <c:spPr>
            <a:solidFill>
              <a:srgbClr val="4C86C6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Übersicht!$B$11:$B$22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Übersicht!$E$11:$E$22</c:f>
              <c:numCache>
                <c:formatCode>#,##0.00" €";\-#,##0.00" €";\–</c:formatCode>
                <c:ptCount val="12"/>
                <c:pt idx="0">
                  <c:v>6920</c:v>
                </c:pt>
                <c:pt idx="1">
                  <c:v>6050</c:v>
                </c:pt>
                <c:pt idx="2">
                  <c:v>7250</c:v>
                </c:pt>
                <c:pt idx="3">
                  <c:v>6400</c:v>
                </c:pt>
                <c:pt idx="4">
                  <c:v>7000</c:v>
                </c:pt>
                <c:pt idx="5">
                  <c:v>7250</c:v>
                </c:pt>
                <c:pt idx="6">
                  <c:v>7150</c:v>
                </c:pt>
                <c:pt idx="7">
                  <c:v>6600</c:v>
                </c:pt>
                <c:pt idx="8">
                  <c:v>3660.5</c:v>
                </c:pt>
                <c:pt idx="9">
                  <c:v>8100</c:v>
                </c:pt>
                <c:pt idx="10">
                  <c:v>7100</c:v>
                </c:pt>
                <c:pt idx="11">
                  <c:v>8000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70-4EC9-BE66-95F43C8BAE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-10"/>
        <c:axId val="77787940"/>
        <c:axId val="79899564"/>
      </c:barChart>
      <c:lineChart>
        <c:grouping val="standard"/>
        <c:varyColors val="0"/>
        <c:ser>
          <c:idx val="2"/>
          <c:order val="2"/>
          <c:tx>
            <c:strRef>
              <c:f>Übersicht!$F$10</c:f>
              <c:strCache>
                <c:ptCount val="1"/>
                <c:pt idx="0">
                  <c:v>Endbestand</c:v>
                </c:pt>
              </c:strCache>
            </c:strRef>
          </c:tx>
          <c:spPr>
            <a:ln w="25920">
              <a:solidFill>
                <a:srgbClr val="23272E"/>
              </a:solidFill>
              <a:round/>
            </a:ln>
          </c:spPr>
          <c:marker>
            <c:symbol val="circle"/>
            <c:size val="5"/>
            <c:spPr>
              <a:solidFill>
                <a:srgbClr val="23272E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Übersicht!$B$11:$B$22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Übersicht!$F$11:$F$22</c:f>
              <c:numCache>
                <c:formatCode>#,##0.00" €";\-#,##0.00" €";\–</c:formatCode>
                <c:ptCount val="12"/>
                <c:pt idx="0">
                  <c:v>480</c:v>
                </c:pt>
                <c:pt idx="1">
                  <c:v>630</c:v>
                </c:pt>
                <c:pt idx="2">
                  <c:v>480</c:v>
                </c:pt>
                <c:pt idx="3">
                  <c:v>580</c:v>
                </c:pt>
                <c:pt idx="4">
                  <c:v>480</c:v>
                </c:pt>
                <c:pt idx="5">
                  <c:v>630</c:v>
                </c:pt>
                <c:pt idx="6">
                  <c:v>480</c:v>
                </c:pt>
                <c:pt idx="7">
                  <c:v>480</c:v>
                </c:pt>
                <c:pt idx="8">
                  <c:v>4464.5</c:v>
                </c:pt>
                <c:pt idx="9">
                  <c:v>3064.5</c:v>
                </c:pt>
                <c:pt idx="10">
                  <c:v>3264.5</c:v>
                </c:pt>
                <c:pt idx="11">
                  <c:v>3464.5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1D70-4EC9-BE66-95F43C8BAE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77787940"/>
        <c:axId val="79899564"/>
      </c:lineChart>
      <c:catAx>
        <c:axId val="777879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79899564"/>
        <c:crosses val="autoZero"/>
        <c:auto val="1"/>
        <c:lblAlgn val="ctr"/>
        <c:lblOffset val="100"/>
        <c:noMultiLvlLbl val="0"/>
      </c:catAx>
      <c:valAx>
        <c:axId val="7989956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&quot; €&quot;;\-#,##0.00&quot; €&quot;;\–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77787940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chemeClr val="bg2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25</xdr:row>
      <xdr:rowOff>0</xdr:rowOff>
    </xdr:from>
    <xdr:to>
      <xdr:col>9</xdr:col>
      <xdr:colOff>14040</xdr:colOff>
      <xdr:row>40</xdr:row>
      <xdr:rowOff>93960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E5A87"/>
    <pageSetUpPr fitToPage="1"/>
  </sheetPr>
  <dimension ref="B1:I25"/>
  <sheetViews>
    <sheetView showGridLines="0" tabSelected="1" zoomScaleNormal="100" workbookViewId="0">
      <selection activeCell="I48" sqref="I48"/>
    </sheetView>
  </sheetViews>
  <sheetFormatPr baseColWidth="10" defaultColWidth="8.7109375" defaultRowHeight="15" x14ac:dyDescent="0.25"/>
  <cols>
    <col min="1" max="1" width="2" customWidth="1"/>
    <col min="2" max="9" width="15.28515625" customWidth="1"/>
    <col min="10" max="10" width="2" customWidth="1"/>
  </cols>
  <sheetData>
    <row r="1" spans="2:9" ht="39.75" customHeight="1" x14ac:dyDescent="0.25">
      <c r="B1" s="14" t="s">
        <v>0</v>
      </c>
      <c r="C1" s="14"/>
      <c r="D1" s="14"/>
      <c r="E1" s="14"/>
      <c r="F1" s="14"/>
      <c r="G1" s="14"/>
      <c r="H1" s="14"/>
      <c r="I1" s="14"/>
    </row>
    <row r="2" spans="2:9" ht="19.5" customHeight="1" x14ac:dyDescent="0.25">
      <c r="B2" s="13" t="s">
        <v>1</v>
      </c>
      <c r="C2" s="13"/>
      <c r="D2" s="13"/>
      <c r="E2" s="13"/>
      <c r="F2" s="13"/>
      <c r="G2" s="13"/>
      <c r="H2" s="13"/>
      <c r="I2" s="13"/>
    </row>
    <row r="3" spans="2:9" ht="9.75" customHeight="1" x14ac:dyDescent="0.25"/>
    <row r="4" spans="2:9" ht="19.5" customHeight="1" x14ac:dyDescent="0.25">
      <c r="B4" s="12" t="s">
        <v>2</v>
      </c>
      <c r="C4" s="12"/>
      <c r="D4" s="12" t="s">
        <v>3</v>
      </c>
      <c r="E4" s="12"/>
      <c r="F4" s="12" t="s">
        <v>4</v>
      </c>
      <c r="G4" s="12"/>
      <c r="H4" s="12" t="s">
        <v>5</v>
      </c>
      <c r="I4" s="12"/>
    </row>
    <row r="5" spans="2:9" ht="27.75" customHeight="1" x14ac:dyDescent="0.25">
      <c r="B5" s="11">
        <f>D23</f>
        <v>84345</v>
      </c>
      <c r="C5" s="11"/>
      <c r="D5" s="11">
        <f>E23</f>
        <v>81480.5</v>
      </c>
      <c r="E5" s="11"/>
      <c r="F5" s="11">
        <f>F22</f>
        <v>3464.5</v>
      </c>
      <c r="G5" s="11"/>
      <c r="H5" s="11">
        <f>G23</f>
        <v>12048.67</v>
      </c>
      <c r="I5" s="11"/>
    </row>
    <row r="6" spans="2:9" ht="16.5" customHeight="1" x14ac:dyDescent="0.25">
      <c r="B6" s="10" t="s">
        <v>6</v>
      </c>
      <c r="C6" s="10"/>
      <c r="D6" s="10" t="s">
        <v>6</v>
      </c>
      <c r="E6" s="10"/>
      <c r="F6" s="10" t="s">
        <v>7</v>
      </c>
      <c r="G6" s="10"/>
      <c r="H6" s="10" t="s">
        <v>8</v>
      </c>
      <c r="I6" s="10"/>
    </row>
    <row r="7" spans="2:9" ht="12" customHeight="1" x14ac:dyDescent="0.25"/>
    <row r="9" spans="2:9" ht="21.75" customHeight="1" x14ac:dyDescent="0.25">
      <c r="B9" s="9" t="s">
        <v>9</v>
      </c>
      <c r="C9" s="9"/>
      <c r="D9" s="9"/>
      <c r="E9" s="9"/>
      <c r="F9" s="9"/>
      <c r="G9" s="9"/>
      <c r="H9" s="9"/>
      <c r="I9" s="9"/>
    </row>
    <row r="10" spans="2:9" ht="19.5" customHeight="1" x14ac:dyDescent="0.25">
      <c r="B10" s="15" t="s">
        <v>10</v>
      </c>
      <c r="C10" s="16" t="s">
        <v>11</v>
      </c>
      <c r="D10" s="16" t="s">
        <v>12</v>
      </c>
      <c r="E10" s="16" t="s">
        <v>13</v>
      </c>
      <c r="F10" s="16" t="s">
        <v>14</v>
      </c>
      <c r="G10" s="16" t="s">
        <v>15</v>
      </c>
      <c r="H10" s="16" t="s">
        <v>16</v>
      </c>
      <c r="I10" s="15" t="s">
        <v>17</v>
      </c>
    </row>
    <row r="11" spans="2:9" ht="18.75" customHeight="1" x14ac:dyDescent="0.25">
      <c r="B11" s="17" t="s">
        <v>18</v>
      </c>
      <c r="C11" s="18">
        <v>600</v>
      </c>
      <c r="D11" s="18">
        <v>6800</v>
      </c>
      <c r="E11" s="18">
        <v>6920</v>
      </c>
      <c r="F11" s="19">
        <f t="shared" ref="F11:F22" si="0">C11+D11-E11</f>
        <v>480</v>
      </c>
      <c r="G11" s="18">
        <v>980</v>
      </c>
      <c r="H11" s="20">
        <v>0</v>
      </c>
      <c r="I11" s="21" t="str">
        <f t="shared" ref="I11:I22" si="1">REPT("▮",MIN(ROUND(F11/450,0),12))</f>
        <v>▮</v>
      </c>
    </row>
    <row r="12" spans="2:9" ht="18.75" customHeight="1" x14ac:dyDescent="0.25">
      <c r="B12" s="22" t="s">
        <v>19</v>
      </c>
      <c r="C12" s="23">
        <f t="shared" ref="C12:C22" si="2">F11</f>
        <v>480</v>
      </c>
      <c r="D12" s="24">
        <v>6200</v>
      </c>
      <c r="E12" s="24">
        <v>6050</v>
      </c>
      <c r="F12" s="25">
        <f t="shared" si="0"/>
        <v>630</v>
      </c>
      <c r="G12" s="24">
        <v>910</v>
      </c>
      <c r="H12" s="26">
        <v>0</v>
      </c>
      <c r="I12" s="27" t="str">
        <f t="shared" si="1"/>
        <v>▮</v>
      </c>
    </row>
    <row r="13" spans="2:9" ht="18.75" customHeight="1" x14ac:dyDescent="0.25">
      <c r="B13" s="17" t="s">
        <v>20</v>
      </c>
      <c r="C13" s="28">
        <f t="shared" si="2"/>
        <v>630</v>
      </c>
      <c r="D13" s="18">
        <v>7100</v>
      </c>
      <c r="E13" s="18">
        <v>7250</v>
      </c>
      <c r="F13" s="19">
        <f t="shared" si="0"/>
        <v>480</v>
      </c>
      <c r="G13" s="18">
        <v>1035</v>
      </c>
      <c r="H13" s="20">
        <v>0</v>
      </c>
      <c r="I13" s="21" t="str">
        <f t="shared" si="1"/>
        <v>▮</v>
      </c>
    </row>
    <row r="14" spans="2:9" ht="18.75" customHeight="1" x14ac:dyDescent="0.25">
      <c r="B14" s="22" t="s">
        <v>21</v>
      </c>
      <c r="C14" s="23">
        <f t="shared" si="2"/>
        <v>480</v>
      </c>
      <c r="D14" s="24">
        <v>6500</v>
      </c>
      <c r="E14" s="24">
        <v>6400</v>
      </c>
      <c r="F14" s="25">
        <f t="shared" si="0"/>
        <v>580</v>
      </c>
      <c r="G14" s="24">
        <v>905</v>
      </c>
      <c r="H14" s="26">
        <v>0</v>
      </c>
      <c r="I14" s="27" t="str">
        <f t="shared" si="1"/>
        <v>▮</v>
      </c>
    </row>
    <row r="15" spans="2:9" ht="18.75" customHeight="1" x14ac:dyDescent="0.25">
      <c r="B15" s="17" t="s">
        <v>22</v>
      </c>
      <c r="C15" s="28">
        <f t="shared" si="2"/>
        <v>580</v>
      </c>
      <c r="D15" s="18">
        <v>6900</v>
      </c>
      <c r="E15" s="18">
        <v>7000</v>
      </c>
      <c r="F15" s="19">
        <f t="shared" si="0"/>
        <v>480</v>
      </c>
      <c r="G15" s="18">
        <v>955</v>
      </c>
      <c r="H15" s="20">
        <v>0</v>
      </c>
      <c r="I15" s="21" t="str">
        <f t="shared" si="1"/>
        <v>▮</v>
      </c>
    </row>
    <row r="16" spans="2:9" ht="18.75" customHeight="1" x14ac:dyDescent="0.25">
      <c r="B16" s="22" t="s">
        <v>23</v>
      </c>
      <c r="C16" s="23">
        <f t="shared" si="2"/>
        <v>480</v>
      </c>
      <c r="D16" s="24">
        <v>7400</v>
      </c>
      <c r="E16" s="24">
        <v>7250</v>
      </c>
      <c r="F16" s="25">
        <f t="shared" si="0"/>
        <v>630</v>
      </c>
      <c r="G16" s="24">
        <v>1040</v>
      </c>
      <c r="H16" s="26">
        <v>0</v>
      </c>
      <c r="I16" s="27" t="str">
        <f t="shared" si="1"/>
        <v>▮</v>
      </c>
    </row>
    <row r="17" spans="2:9" ht="18.75" customHeight="1" x14ac:dyDescent="0.25">
      <c r="B17" s="17" t="s">
        <v>24</v>
      </c>
      <c r="C17" s="28">
        <f t="shared" si="2"/>
        <v>630</v>
      </c>
      <c r="D17" s="18">
        <v>7000</v>
      </c>
      <c r="E17" s="18">
        <v>7150</v>
      </c>
      <c r="F17" s="19">
        <f t="shared" si="0"/>
        <v>480</v>
      </c>
      <c r="G17" s="18">
        <v>1010</v>
      </c>
      <c r="H17" s="20">
        <v>0</v>
      </c>
      <c r="I17" s="21" t="str">
        <f t="shared" si="1"/>
        <v>▮</v>
      </c>
    </row>
    <row r="18" spans="2:9" ht="18.75" customHeight="1" x14ac:dyDescent="0.25">
      <c r="B18" s="22" t="s">
        <v>25</v>
      </c>
      <c r="C18" s="23">
        <f t="shared" si="2"/>
        <v>480</v>
      </c>
      <c r="D18" s="24">
        <v>6600</v>
      </c>
      <c r="E18" s="24">
        <v>6600</v>
      </c>
      <c r="F18" s="25">
        <f t="shared" si="0"/>
        <v>480</v>
      </c>
      <c r="G18" s="24">
        <v>965</v>
      </c>
      <c r="H18" s="26">
        <v>0</v>
      </c>
      <c r="I18" s="27" t="str">
        <f t="shared" si="1"/>
        <v>▮</v>
      </c>
    </row>
    <row r="19" spans="2:9" ht="18.75" customHeight="1" x14ac:dyDescent="0.25">
      <c r="B19" s="29" t="s">
        <v>26</v>
      </c>
      <c r="C19" s="30">
        <f t="shared" si="2"/>
        <v>480</v>
      </c>
      <c r="D19" s="31">
        <f>Kassenbericht!F32</f>
        <v>7645</v>
      </c>
      <c r="E19" s="31">
        <f>Kassenbericht!G32</f>
        <v>3660.5</v>
      </c>
      <c r="F19" s="32">
        <f t="shared" si="0"/>
        <v>4464.5</v>
      </c>
      <c r="G19" s="31">
        <f>Kassenbericht!E47</f>
        <v>1043.67</v>
      </c>
      <c r="H19" s="33">
        <v>0</v>
      </c>
      <c r="I19" s="34" t="str">
        <f t="shared" si="1"/>
        <v>▮▮▮▮▮▮▮▮▮▮</v>
      </c>
    </row>
    <row r="20" spans="2:9" ht="18.75" customHeight="1" x14ac:dyDescent="0.25">
      <c r="B20" s="22" t="s">
        <v>27</v>
      </c>
      <c r="C20" s="23">
        <f t="shared" si="2"/>
        <v>4464.5</v>
      </c>
      <c r="D20" s="24">
        <v>6700</v>
      </c>
      <c r="E20" s="24">
        <v>8100</v>
      </c>
      <c r="F20" s="25">
        <f t="shared" si="0"/>
        <v>3064.5</v>
      </c>
      <c r="G20" s="24">
        <v>980</v>
      </c>
      <c r="H20" s="26">
        <v>0</v>
      </c>
      <c r="I20" s="27" t="str">
        <f t="shared" si="1"/>
        <v>▮▮▮▮▮▮▮</v>
      </c>
    </row>
    <row r="21" spans="2:9" ht="18.75" customHeight="1" x14ac:dyDescent="0.25">
      <c r="B21" s="17" t="s">
        <v>28</v>
      </c>
      <c r="C21" s="28">
        <f t="shared" si="2"/>
        <v>3064.5</v>
      </c>
      <c r="D21" s="18">
        <v>7300</v>
      </c>
      <c r="E21" s="18">
        <v>7100</v>
      </c>
      <c r="F21" s="19">
        <f t="shared" si="0"/>
        <v>3264.5</v>
      </c>
      <c r="G21" s="18">
        <v>1045</v>
      </c>
      <c r="H21" s="20">
        <v>0</v>
      </c>
      <c r="I21" s="21" t="str">
        <f t="shared" si="1"/>
        <v>▮▮▮▮▮▮▮</v>
      </c>
    </row>
    <row r="22" spans="2:9" ht="18.75" customHeight="1" x14ac:dyDescent="0.25">
      <c r="B22" s="22" t="s">
        <v>29</v>
      </c>
      <c r="C22" s="23">
        <f t="shared" si="2"/>
        <v>3264.5</v>
      </c>
      <c r="D22" s="24">
        <v>8200</v>
      </c>
      <c r="E22" s="24">
        <v>8000</v>
      </c>
      <c r="F22" s="25">
        <f t="shared" si="0"/>
        <v>3464.5</v>
      </c>
      <c r="G22" s="24">
        <v>1180</v>
      </c>
      <c r="H22" s="26">
        <v>0</v>
      </c>
      <c r="I22" s="27" t="str">
        <f t="shared" si="1"/>
        <v>▮▮▮▮▮▮▮▮</v>
      </c>
    </row>
    <row r="23" spans="2:9" ht="24" customHeight="1" x14ac:dyDescent="0.25">
      <c r="B23" s="35" t="s">
        <v>30</v>
      </c>
      <c r="C23" s="36">
        <f>C11</f>
        <v>600</v>
      </c>
      <c r="D23" s="37">
        <f>SUM(D11:D22)</f>
        <v>84345</v>
      </c>
      <c r="E23" s="37">
        <f>SUM(E11:E22)</f>
        <v>81480.5</v>
      </c>
      <c r="F23" s="38">
        <f>F22</f>
        <v>3464.5</v>
      </c>
      <c r="G23" s="37">
        <f>SUM(G11:G22)</f>
        <v>12048.67</v>
      </c>
      <c r="H23" s="39">
        <f>SUM(H11:H22)</f>
        <v>0</v>
      </c>
      <c r="I23" s="40"/>
    </row>
    <row r="25" spans="2:9" ht="21.75" customHeight="1" x14ac:dyDescent="0.25">
      <c r="B25" s="9" t="s">
        <v>31</v>
      </c>
      <c r="C25" s="9"/>
      <c r="D25" s="9"/>
      <c r="E25" s="9"/>
      <c r="F25" s="9"/>
      <c r="G25" s="9"/>
      <c r="H25" s="9"/>
      <c r="I25" s="9"/>
    </row>
  </sheetData>
  <mergeCells count="16">
    <mergeCell ref="B9:I9"/>
    <mergeCell ref="B25:I25"/>
    <mergeCell ref="B5:C5"/>
    <mergeCell ref="D5:E5"/>
    <mergeCell ref="F5:G5"/>
    <mergeCell ref="H5:I5"/>
    <mergeCell ref="B6:C6"/>
    <mergeCell ref="D6:E6"/>
    <mergeCell ref="F6:G6"/>
    <mergeCell ref="H6:I6"/>
    <mergeCell ref="B1:I1"/>
    <mergeCell ref="B2:I2"/>
    <mergeCell ref="B4:C4"/>
    <mergeCell ref="D4:E4"/>
    <mergeCell ref="F4:G4"/>
    <mergeCell ref="H4:I4"/>
  </mergeCells>
  <pageMargins left="0.3" right="0.3" top="0.4" bottom="0.4" header="0.511811023622047" footer="0.511811023622047"/>
  <pageSetup fitToHeight="0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0405F"/>
    <pageSetUpPr fitToPage="1"/>
  </sheetPr>
  <dimension ref="B1:I57"/>
  <sheetViews>
    <sheetView showGridLines="0" zoomScaleNormal="100" workbookViewId="0">
      <pane xSplit="4" ySplit="8" topLeftCell="E9" activePane="bottomRight" state="frozen"/>
      <selection pane="topRight" activeCell="E1" sqref="E1"/>
      <selection pane="bottomLeft" activeCell="A9" sqref="A9"/>
      <selection pane="bottomRight"/>
    </sheetView>
  </sheetViews>
  <sheetFormatPr baseColWidth="10" defaultColWidth="8.7109375" defaultRowHeight="15" x14ac:dyDescent="0.25"/>
  <cols>
    <col min="1" max="1" width="2" customWidth="1"/>
    <col min="2" max="2" width="12" customWidth="1"/>
    <col min="3" max="3" width="10" customWidth="1"/>
    <col min="4" max="4" width="34" customWidth="1"/>
    <col min="5" max="5" width="12" customWidth="1"/>
    <col min="6" max="7" width="13" customWidth="1"/>
    <col min="8" max="8" width="12" customWidth="1"/>
    <col min="9" max="9" width="14" customWidth="1"/>
    <col min="10" max="10" width="2" customWidth="1"/>
  </cols>
  <sheetData>
    <row r="1" spans="2:9" ht="37.5" customHeight="1" x14ac:dyDescent="0.25">
      <c r="B1" s="14" t="s">
        <v>32</v>
      </c>
      <c r="C1" s="14"/>
      <c r="D1" s="14"/>
      <c r="E1" s="14"/>
      <c r="F1" s="14"/>
      <c r="G1" s="14"/>
      <c r="H1" s="14"/>
      <c r="I1" s="14"/>
    </row>
    <row r="2" spans="2:9" ht="19.5" customHeight="1" x14ac:dyDescent="0.25">
      <c r="B2" s="13" t="s">
        <v>33</v>
      </c>
      <c r="C2" s="13"/>
      <c r="D2" s="13"/>
      <c r="E2" s="13"/>
      <c r="F2" s="13"/>
      <c r="G2" s="13"/>
      <c r="H2" s="13"/>
      <c r="I2" s="13"/>
    </row>
    <row r="3" spans="2:9" ht="7.5" customHeight="1" x14ac:dyDescent="0.25"/>
    <row r="4" spans="2:9" ht="15.75" customHeight="1" x14ac:dyDescent="0.25">
      <c r="B4" s="8" t="s">
        <v>34</v>
      </c>
      <c r="C4" s="8"/>
      <c r="D4" s="8" t="s">
        <v>35</v>
      </c>
      <c r="E4" s="8"/>
      <c r="F4" s="8" t="s">
        <v>36</v>
      </c>
      <c r="G4" s="8"/>
      <c r="H4" s="8" t="s">
        <v>37</v>
      </c>
      <c r="I4" s="8"/>
    </row>
    <row r="5" spans="2:9" ht="21.75" customHeight="1" x14ac:dyDescent="0.25">
      <c r="B5" s="7" t="s">
        <v>38</v>
      </c>
      <c r="C5" s="7"/>
      <c r="D5" s="7" t="s">
        <v>39</v>
      </c>
      <c r="E5" s="7"/>
      <c r="F5" s="7" t="s">
        <v>40</v>
      </c>
      <c r="G5" s="7"/>
      <c r="H5" s="7" t="s">
        <v>41</v>
      </c>
      <c r="I5" s="7"/>
    </row>
    <row r="6" spans="2:9" ht="9.75" customHeight="1" x14ac:dyDescent="0.25"/>
    <row r="7" spans="2:9" ht="21.75" customHeight="1" x14ac:dyDescent="0.25">
      <c r="B7" s="9" t="s">
        <v>42</v>
      </c>
      <c r="C7" s="9"/>
      <c r="D7" s="9"/>
      <c r="E7" s="9"/>
      <c r="F7" s="9"/>
      <c r="G7" s="9"/>
      <c r="H7" s="9"/>
      <c r="I7" s="9"/>
    </row>
    <row r="8" spans="2:9" ht="21.75" customHeight="1" x14ac:dyDescent="0.25">
      <c r="B8" s="41" t="s">
        <v>43</v>
      </c>
      <c r="C8" s="41" t="s">
        <v>44</v>
      </c>
      <c r="D8" s="42" t="s">
        <v>45</v>
      </c>
      <c r="E8" s="41" t="s">
        <v>46</v>
      </c>
      <c r="F8" s="43" t="s">
        <v>47</v>
      </c>
      <c r="G8" s="43" t="s">
        <v>48</v>
      </c>
      <c r="H8" s="43" t="s">
        <v>49</v>
      </c>
      <c r="I8" s="43" t="s">
        <v>50</v>
      </c>
    </row>
    <row r="9" spans="2:9" ht="21" customHeight="1" x14ac:dyDescent="0.25">
      <c r="B9" s="44">
        <v>46631</v>
      </c>
      <c r="C9" s="45" t="s">
        <v>51</v>
      </c>
      <c r="D9" s="46" t="s">
        <v>52</v>
      </c>
      <c r="E9" s="45" t="s">
        <v>51</v>
      </c>
      <c r="F9" s="47"/>
      <c r="G9" s="47"/>
      <c r="H9" s="48" t="s">
        <v>51</v>
      </c>
      <c r="I9" s="49">
        <v>480</v>
      </c>
    </row>
    <row r="10" spans="2:9" ht="19.5" customHeight="1" x14ac:dyDescent="0.25">
      <c r="B10" s="50">
        <v>46631</v>
      </c>
      <c r="C10" s="51" t="s">
        <v>53</v>
      </c>
      <c r="D10" s="17" t="s">
        <v>54</v>
      </c>
      <c r="E10" s="52">
        <v>0.19</v>
      </c>
      <c r="F10" s="53">
        <v>845</v>
      </c>
      <c r="G10" s="53"/>
      <c r="H10" s="54">
        <f t="shared" ref="H10:H31" si="0">IFERROR(ROUND((F10+G10)*E10/(1+E10),2),0)</f>
        <v>134.91999999999999</v>
      </c>
      <c r="I10" s="55">
        <f t="shared" ref="I10:I31" si="1">I9+F10-G10</f>
        <v>1325</v>
      </c>
    </row>
    <row r="11" spans="2:9" ht="19.5" customHeight="1" x14ac:dyDescent="0.25">
      <c r="B11" s="56">
        <v>46632</v>
      </c>
      <c r="C11" s="57" t="s">
        <v>55</v>
      </c>
      <c r="D11" s="22" t="s">
        <v>56</v>
      </c>
      <c r="E11" s="58">
        <v>0.19</v>
      </c>
      <c r="F11" s="59"/>
      <c r="G11" s="59">
        <v>210.4</v>
      </c>
      <c r="H11" s="60">
        <f t="shared" si="0"/>
        <v>33.590000000000003</v>
      </c>
      <c r="I11" s="61">
        <f t="shared" si="1"/>
        <v>1114.5999999999999</v>
      </c>
    </row>
    <row r="12" spans="2:9" ht="19.5" customHeight="1" x14ac:dyDescent="0.25">
      <c r="B12" s="50">
        <v>46633</v>
      </c>
      <c r="C12" s="51" t="s">
        <v>57</v>
      </c>
      <c r="D12" s="17" t="s">
        <v>54</v>
      </c>
      <c r="E12" s="52">
        <v>0.19</v>
      </c>
      <c r="F12" s="53">
        <v>690</v>
      </c>
      <c r="G12" s="53"/>
      <c r="H12" s="54">
        <f t="shared" si="0"/>
        <v>110.17</v>
      </c>
      <c r="I12" s="55">
        <f t="shared" si="1"/>
        <v>1804.6</v>
      </c>
    </row>
    <row r="13" spans="2:9" ht="19.5" customHeight="1" x14ac:dyDescent="0.25">
      <c r="B13" s="56">
        <v>46634</v>
      </c>
      <c r="C13" s="57" t="s">
        <v>58</v>
      </c>
      <c r="D13" s="22" t="s">
        <v>59</v>
      </c>
      <c r="E13" s="58">
        <v>0.19</v>
      </c>
      <c r="F13" s="59"/>
      <c r="G13" s="59">
        <v>45.9</v>
      </c>
      <c r="H13" s="60">
        <f t="shared" si="0"/>
        <v>7.33</v>
      </c>
      <c r="I13" s="61">
        <f t="shared" si="1"/>
        <v>1758.6999999999998</v>
      </c>
    </row>
    <row r="14" spans="2:9" ht="19.5" customHeight="1" x14ac:dyDescent="0.25">
      <c r="B14" s="50">
        <v>46635</v>
      </c>
      <c r="C14" s="51" t="s">
        <v>60</v>
      </c>
      <c r="D14" s="17" t="s">
        <v>54</v>
      </c>
      <c r="E14" s="52">
        <v>7.0000000000000007E-2</v>
      </c>
      <c r="F14" s="53">
        <v>420</v>
      </c>
      <c r="G14" s="53"/>
      <c r="H14" s="54">
        <f t="shared" si="0"/>
        <v>27.48</v>
      </c>
      <c r="I14" s="55">
        <f t="shared" si="1"/>
        <v>2178.6999999999998</v>
      </c>
    </row>
    <row r="15" spans="2:9" ht="19.5" customHeight="1" x14ac:dyDescent="0.25">
      <c r="B15" s="56">
        <v>46636</v>
      </c>
      <c r="C15" s="57" t="s">
        <v>61</v>
      </c>
      <c r="D15" s="22" t="s">
        <v>62</v>
      </c>
      <c r="E15" s="58">
        <v>0</v>
      </c>
      <c r="F15" s="59"/>
      <c r="G15" s="59">
        <v>1200</v>
      </c>
      <c r="H15" s="60">
        <f t="shared" si="0"/>
        <v>0</v>
      </c>
      <c r="I15" s="61">
        <f t="shared" si="1"/>
        <v>978.69999999999982</v>
      </c>
    </row>
    <row r="16" spans="2:9" ht="19.5" customHeight="1" x14ac:dyDescent="0.25">
      <c r="B16" s="50">
        <v>46638</v>
      </c>
      <c r="C16" s="51" t="s">
        <v>63</v>
      </c>
      <c r="D16" s="17" t="s">
        <v>54</v>
      </c>
      <c r="E16" s="52">
        <v>0.19</v>
      </c>
      <c r="F16" s="53">
        <v>760</v>
      </c>
      <c r="G16" s="53"/>
      <c r="H16" s="54">
        <f t="shared" si="0"/>
        <v>121.34</v>
      </c>
      <c r="I16" s="55">
        <f t="shared" si="1"/>
        <v>1738.6999999999998</v>
      </c>
    </row>
    <row r="17" spans="2:9" ht="19.5" customHeight="1" x14ac:dyDescent="0.25">
      <c r="B17" s="56">
        <v>46639</v>
      </c>
      <c r="C17" s="57" t="s">
        <v>64</v>
      </c>
      <c r="D17" s="22" t="s">
        <v>65</v>
      </c>
      <c r="E17" s="58">
        <v>0.19</v>
      </c>
      <c r="F17" s="59"/>
      <c r="G17" s="59">
        <v>88</v>
      </c>
      <c r="H17" s="60">
        <f t="shared" si="0"/>
        <v>14.05</v>
      </c>
      <c r="I17" s="61">
        <f t="shared" si="1"/>
        <v>1650.6999999999998</v>
      </c>
    </row>
    <row r="18" spans="2:9" ht="19.5" customHeight="1" x14ac:dyDescent="0.25">
      <c r="B18" s="50">
        <v>46640</v>
      </c>
      <c r="C18" s="51" t="s">
        <v>66</v>
      </c>
      <c r="D18" s="17" t="s">
        <v>54</v>
      </c>
      <c r="E18" s="52">
        <v>0.19</v>
      </c>
      <c r="F18" s="53">
        <v>635</v>
      </c>
      <c r="G18" s="53"/>
      <c r="H18" s="54">
        <f t="shared" si="0"/>
        <v>101.39</v>
      </c>
      <c r="I18" s="55">
        <f t="shared" si="1"/>
        <v>2285.6999999999998</v>
      </c>
    </row>
    <row r="19" spans="2:9" ht="19.5" customHeight="1" x14ac:dyDescent="0.25">
      <c r="B19" s="56">
        <v>46641</v>
      </c>
      <c r="C19" s="57" t="s">
        <v>67</v>
      </c>
      <c r="D19" s="22" t="s">
        <v>68</v>
      </c>
      <c r="E19" s="58">
        <v>0.19</v>
      </c>
      <c r="F19" s="59"/>
      <c r="G19" s="59">
        <v>23.6</v>
      </c>
      <c r="H19" s="60">
        <f t="shared" si="0"/>
        <v>3.77</v>
      </c>
      <c r="I19" s="61">
        <f t="shared" si="1"/>
        <v>2262.1</v>
      </c>
    </row>
    <row r="20" spans="2:9" ht="19.5" customHeight="1" x14ac:dyDescent="0.25">
      <c r="B20" s="50">
        <v>46642</v>
      </c>
      <c r="C20" s="51" t="s">
        <v>69</v>
      </c>
      <c r="D20" s="17" t="s">
        <v>54</v>
      </c>
      <c r="E20" s="52">
        <v>0.19</v>
      </c>
      <c r="F20" s="53">
        <v>580</v>
      </c>
      <c r="G20" s="53"/>
      <c r="H20" s="54">
        <f t="shared" si="0"/>
        <v>92.61</v>
      </c>
      <c r="I20" s="55">
        <f t="shared" si="1"/>
        <v>2842.1</v>
      </c>
    </row>
    <row r="21" spans="2:9" ht="19.5" customHeight="1" x14ac:dyDescent="0.25">
      <c r="B21" s="56">
        <v>46643</v>
      </c>
      <c r="C21" s="57" t="s">
        <v>70</v>
      </c>
      <c r="D21" s="22" t="s">
        <v>71</v>
      </c>
      <c r="E21" s="58">
        <v>0</v>
      </c>
      <c r="F21" s="59"/>
      <c r="G21" s="59">
        <v>300</v>
      </c>
      <c r="H21" s="60">
        <f t="shared" si="0"/>
        <v>0</v>
      </c>
      <c r="I21" s="61">
        <f t="shared" si="1"/>
        <v>2542.1</v>
      </c>
    </row>
    <row r="22" spans="2:9" ht="19.5" customHeight="1" x14ac:dyDescent="0.25">
      <c r="B22" s="50">
        <v>46645</v>
      </c>
      <c r="C22" s="51" t="s">
        <v>72</v>
      </c>
      <c r="D22" s="17" t="s">
        <v>54</v>
      </c>
      <c r="E22" s="52">
        <v>0.19</v>
      </c>
      <c r="F22" s="53">
        <v>720</v>
      </c>
      <c r="G22" s="53"/>
      <c r="H22" s="54">
        <f t="shared" si="0"/>
        <v>114.96</v>
      </c>
      <c r="I22" s="55">
        <f t="shared" si="1"/>
        <v>3262.1</v>
      </c>
    </row>
    <row r="23" spans="2:9" ht="19.5" customHeight="1" x14ac:dyDescent="0.25">
      <c r="B23" s="56">
        <v>46646</v>
      </c>
      <c r="C23" s="57" t="s">
        <v>73</v>
      </c>
      <c r="D23" s="22" t="s">
        <v>74</v>
      </c>
      <c r="E23" s="58">
        <v>0.19</v>
      </c>
      <c r="F23" s="59"/>
      <c r="G23" s="59">
        <v>62.5</v>
      </c>
      <c r="H23" s="60">
        <f t="shared" si="0"/>
        <v>9.98</v>
      </c>
      <c r="I23" s="61">
        <f t="shared" si="1"/>
        <v>3199.6</v>
      </c>
    </row>
    <row r="24" spans="2:9" ht="19.5" customHeight="1" x14ac:dyDescent="0.25">
      <c r="B24" s="50">
        <v>46647</v>
      </c>
      <c r="C24" s="51" t="s">
        <v>75</v>
      </c>
      <c r="D24" s="17" t="s">
        <v>54</v>
      </c>
      <c r="E24" s="52">
        <v>0.19</v>
      </c>
      <c r="F24" s="53">
        <v>655</v>
      </c>
      <c r="G24" s="53"/>
      <c r="H24" s="54">
        <f t="shared" si="0"/>
        <v>104.58</v>
      </c>
      <c r="I24" s="55">
        <f t="shared" si="1"/>
        <v>3854.6</v>
      </c>
    </row>
    <row r="25" spans="2:9" ht="19.5" customHeight="1" x14ac:dyDescent="0.25">
      <c r="B25" s="56">
        <v>46648</v>
      </c>
      <c r="C25" s="57" t="s">
        <v>76</v>
      </c>
      <c r="D25" s="22" t="s">
        <v>77</v>
      </c>
      <c r="E25" s="58">
        <v>0</v>
      </c>
      <c r="F25" s="59">
        <v>200</v>
      </c>
      <c r="G25" s="59"/>
      <c r="H25" s="60">
        <f t="shared" si="0"/>
        <v>0</v>
      </c>
      <c r="I25" s="61">
        <f t="shared" si="1"/>
        <v>4054.6</v>
      </c>
    </row>
    <row r="26" spans="2:9" ht="19.5" customHeight="1" x14ac:dyDescent="0.25">
      <c r="B26" s="50">
        <v>46650</v>
      </c>
      <c r="C26" s="51" t="s">
        <v>78</v>
      </c>
      <c r="D26" s="17" t="s">
        <v>54</v>
      </c>
      <c r="E26" s="52">
        <v>0.19</v>
      </c>
      <c r="F26" s="53">
        <v>810</v>
      </c>
      <c r="G26" s="53"/>
      <c r="H26" s="54">
        <f t="shared" si="0"/>
        <v>129.33000000000001</v>
      </c>
      <c r="I26" s="55">
        <f t="shared" si="1"/>
        <v>4864.6000000000004</v>
      </c>
    </row>
    <row r="27" spans="2:9" ht="19.5" customHeight="1" x14ac:dyDescent="0.25">
      <c r="B27" s="56">
        <v>46652</v>
      </c>
      <c r="C27" s="57" t="s">
        <v>79</v>
      </c>
      <c r="D27" s="22" t="s">
        <v>56</v>
      </c>
      <c r="E27" s="58">
        <v>0.19</v>
      </c>
      <c r="F27" s="59"/>
      <c r="G27" s="59">
        <v>175.3</v>
      </c>
      <c r="H27" s="60">
        <f t="shared" si="0"/>
        <v>27.99</v>
      </c>
      <c r="I27" s="61">
        <f t="shared" si="1"/>
        <v>4689.3</v>
      </c>
    </row>
    <row r="28" spans="2:9" ht="19.5" customHeight="1" x14ac:dyDescent="0.25">
      <c r="B28" s="50">
        <v>46654</v>
      </c>
      <c r="C28" s="51" t="s">
        <v>80</v>
      </c>
      <c r="D28" s="17" t="s">
        <v>54</v>
      </c>
      <c r="E28" s="52">
        <v>0.19</v>
      </c>
      <c r="F28" s="53">
        <v>690</v>
      </c>
      <c r="G28" s="53"/>
      <c r="H28" s="54">
        <f t="shared" si="0"/>
        <v>110.17</v>
      </c>
      <c r="I28" s="55">
        <f t="shared" si="1"/>
        <v>5379.3</v>
      </c>
    </row>
    <row r="29" spans="2:9" ht="19.5" customHeight="1" x14ac:dyDescent="0.25">
      <c r="B29" s="56">
        <v>46656</v>
      </c>
      <c r="C29" s="57" t="s">
        <v>81</v>
      </c>
      <c r="D29" s="22" t="s">
        <v>62</v>
      </c>
      <c r="E29" s="58">
        <v>0</v>
      </c>
      <c r="F29" s="59"/>
      <c r="G29" s="59">
        <v>1500</v>
      </c>
      <c r="H29" s="60">
        <f t="shared" si="0"/>
        <v>0</v>
      </c>
      <c r="I29" s="61">
        <f t="shared" si="1"/>
        <v>3879.3</v>
      </c>
    </row>
    <row r="30" spans="2:9" ht="19.5" customHeight="1" x14ac:dyDescent="0.25">
      <c r="B30" s="50">
        <v>46659</v>
      </c>
      <c r="C30" s="51" t="s">
        <v>82</v>
      </c>
      <c r="D30" s="17" t="s">
        <v>54</v>
      </c>
      <c r="E30" s="52">
        <v>0.19</v>
      </c>
      <c r="F30" s="53">
        <v>640</v>
      </c>
      <c r="G30" s="53"/>
      <c r="H30" s="54">
        <f t="shared" si="0"/>
        <v>102.18</v>
      </c>
      <c r="I30" s="55">
        <f t="shared" si="1"/>
        <v>4519.3</v>
      </c>
    </row>
    <row r="31" spans="2:9" ht="19.5" customHeight="1" x14ac:dyDescent="0.25">
      <c r="B31" s="56">
        <v>46660</v>
      </c>
      <c r="C31" s="57" t="s">
        <v>83</v>
      </c>
      <c r="D31" s="22" t="s">
        <v>84</v>
      </c>
      <c r="E31" s="58">
        <v>0.19</v>
      </c>
      <c r="F31" s="59"/>
      <c r="G31" s="59">
        <v>54.8</v>
      </c>
      <c r="H31" s="60">
        <f t="shared" si="0"/>
        <v>8.75</v>
      </c>
      <c r="I31" s="61">
        <f t="shared" si="1"/>
        <v>4464.5</v>
      </c>
    </row>
    <row r="32" spans="2:9" ht="24" customHeight="1" x14ac:dyDescent="0.25">
      <c r="B32" s="35" t="s">
        <v>85</v>
      </c>
      <c r="C32" s="40"/>
      <c r="D32" s="40"/>
      <c r="E32" s="40"/>
      <c r="F32" s="37">
        <f>SUM(F10:F31)</f>
        <v>7645</v>
      </c>
      <c r="G32" s="37">
        <f>SUM(G10:G31)</f>
        <v>3660.5</v>
      </c>
      <c r="H32" s="37">
        <f>SUM(H10:H31)</f>
        <v>1254.5900000000004</v>
      </c>
      <c r="I32" s="38">
        <f>I31</f>
        <v>4464.5</v>
      </c>
    </row>
    <row r="34" spans="2:9" ht="19.5" customHeight="1" x14ac:dyDescent="0.25">
      <c r="B34" s="9" t="s">
        <v>86</v>
      </c>
      <c r="C34" s="9"/>
      <c r="D34" s="9"/>
      <c r="E34" s="9"/>
      <c r="F34" s="9" t="s">
        <v>87</v>
      </c>
      <c r="G34" s="9"/>
      <c r="H34" s="9"/>
      <c r="I34" s="9"/>
    </row>
    <row r="35" spans="2:9" ht="21" customHeight="1" x14ac:dyDescent="0.25">
      <c r="B35" s="6" t="s">
        <v>88</v>
      </c>
      <c r="C35" s="6"/>
      <c r="D35" s="6"/>
      <c r="E35" s="62">
        <f>I9</f>
        <v>480</v>
      </c>
      <c r="F35" s="63" t="s">
        <v>89</v>
      </c>
      <c r="G35" s="63" t="s">
        <v>90</v>
      </c>
      <c r="H35" s="5" t="s">
        <v>91</v>
      </c>
      <c r="I35" s="5"/>
    </row>
    <row r="36" spans="2:9" ht="21" customHeight="1" x14ac:dyDescent="0.25">
      <c r="B36" s="4" t="s">
        <v>92</v>
      </c>
      <c r="C36" s="4"/>
      <c r="D36" s="4"/>
      <c r="E36" s="64">
        <f>F32</f>
        <v>7645</v>
      </c>
      <c r="F36" s="65">
        <v>200</v>
      </c>
      <c r="G36" s="66">
        <v>18</v>
      </c>
      <c r="H36" s="3">
        <f t="shared" ref="H36:H49" si="2">F36*G36</f>
        <v>3600</v>
      </c>
      <c r="I36" s="3"/>
    </row>
    <row r="37" spans="2:9" ht="21" customHeight="1" x14ac:dyDescent="0.25">
      <c r="B37" s="6" t="s">
        <v>93</v>
      </c>
      <c r="C37" s="6"/>
      <c r="D37" s="6"/>
      <c r="E37" s="62">
        <f>G32</f>
        <v>3660.5</v>
      </c>
      <c r="F37" s="67">
        <v>100</v>
      </c>
      <c r="G37" s="68">
        <v>7</v>
      </c>
      <c r="H37" s="2">
        <f t="shared" si="2"/>
        <v>700</v>
      </c>
      <c r="I37" s="2"/>
    </row>
    <row r="38" spans="2:9" ht="22.5" customHeight="1" x14ac:dyDescent="0.25">
      <c r="B38" s="1" t="s">
        <v>94</v>
      </c>
      <c r="C38" s="1"/>
      <c r="D38" s="1"/>
      <c r="E38" s="69">
        <f>I9+F32-G32</f>
        <v>4464.5</v>
      </c>
      <c r="F38" s="65">
        <v>50</v>
      </c>
      <c r="G38" s="66">
        <v>2</v>
      </c>
      <c r="H38" s="3">
        <f t="shared" si="2"/>
        <v>100</v>
      </c>
      <c r="I38" s="3"/>
    </row>
    <row r="39" spans="2:9" ht="21" customHeight="1" x14ac:dyDescent="0.25">
      <c r="B39" s="80" t="s">
        <v>95</v>
      </c>
      <c r="C39" s="80"/>
      <c r="D39" s="80"/>
      <c r="E39" s="61">
        <f>H50</f>
        <v>4464.5</v>
      </c>
      <c r="F39" s="67">
        <v>20</v>
      </c>
      <c r="G39" s="68">
        <v>2</v>
      </c>
      <c r="H39" s="2">
        <f t="shared" si="2"/>
        <v>40</v>
      </c>
      <c r="I39" s="2"/>
    </row>
    <row r="40" spans="2:9" ht="21" customHeight="1" x14ac:dyDescent="0.25">
      <c r="B40" s="81" t="s">
        <v>96</v>
      </c>
      <c r="C40" s="81"/>
      <c r="D40" s="81"/>
      <c r="E40" s="70">
        <f>H50-E38</f>
        <v>0</v>
      </c>
      <c r="F40" s="65">
        <v>10</v>
      </c>
      <c r="G40" s="66">
        <v>1</v>
      </c>
      <c r="H40" s="3">
        <f t="shared" si="2"/>
        <v>10</v>
      </c>
      <c r="I40" s="3"/>
    </row>
    <row r="41" spans="2:9" ht="21.75" customHeight="1" x14ac:dyDescent="0.25">
      <c r="B41" s="82" t="str">
        <f>IF(ROUND(H50-E38,2)=0,"✓  Kasse stimmt – keine Differenz","⚠  Differenz prüfen")</f>
        <v>✓  Kasse stimmt – keine Differenz</v>
      </c>
      <c r="C41" s="82"/>
      <c r="D41" s="82"/>
      <c r="E41" s="82"/>
      <c r="F41" s="67">
        <v>5</v>
      </c>
      <c r="G41" s="68">
        <v>2</v>
      </c>
      <c r="H41" s="2">
        <f t="shared" si="2"/>
        <v>10</v>
      </c>
      <c r="I41" s="2"/>
    </row>
    <row r="42" spans="2:9" ht="18" customHeight="1" x14ac:dyDescent="0.25">
      <c r="F42" s="65">
        <v>2</v>
      </c>
      <c r="G42" s="66">
        <v>2</v>
      </c>
      <c r="H42" s="3">
        <f t="shared" si="2"/>
        <v>4</v>
      </c>
      <c r="I42" s="3"/>
    </row>
    <row r="43" spans="2:9" ht="18" customHeight="1" x14ac:dyDescent="0.25">
      <c r="B43" s="9" t="s">
        <v>97</v>
      </c>
      <c r="C43" s="9"/>
      <c r="D43" s="9"/>
      <c r="E43" s="9"/>
      <c r="F43" s="67">
        <v>1</v>
      </c>
      <c r="G43" s="68">
        <v>0</v>
      </c>
      <c r="H43" s="2">
        <f t="shared" si="2"/>
        <v>0</v>
      </c>
      <c r="I43" s="2"/>
    </row>
    <row r="44" spans="2:9" ht="19.5" customHeight="1" x14ac:dyDescent="0.25">
      <c r="B44" s="6" t="s">
        <v>98</v>
      </c>
      <c r="C44" s="6"/>
      <c r="D44" s="6"/>
      <c r="E44" s="62">
        <f>SUMIFS($H$10:$H$31,$E$10:$E$31,0.19,$F$10:$F$31,"&gt;0")</f>
        <v>1121.6500000000001</v>
      </c>
      <c r="F44" s="65">
        <v>0.5</v>
      </c>
      <c r="G44" s="66">
        <v>1</v>
      </c>
      <c r="H44" s="3">
        <f t="shared" si="2"/>
        <v>0.5</v>
      </c>
      <c r="I44" s="3"/>
    </row>
    <row r="45" spans="2:9" ht="19.5" customHeight="1" x14ac:dyDescent="0.25">
      <c r="B45" s="4" t="s">
        <v>99</v>
      </c>
      <c r="C45" s="4"/>
      <c r="D45" s="4"/>
      <c r="E45" s="64">
        <f>SUMIFS($H$10:$H$31,$E$10:$E$31,0.07,$F$10:$F$31,"&gt;0")</f>
        <v>27.48</v>
      </c>
      <c r="F45" s="67">
        <v>0.2</v>
      </c>
      <c r="G45" s="68">
        <v>0</v>
      </c>
      <c r="H45" s="2">
        <f t="shared" si="2"/>
        <v>0</v>
      </c>
      <c r="I45" s="2"/>
    </row>
    <row r="46" spans="2:9" ht="19.5" customHeight="1" x14ac:dyDescent="0.25">
      <c r="B46" s="6" t="s">
        <v>100</v>
      </c>
      <c r="C46" s="6"/>
      <c r="D46" s="6"/>
      <c r="E46" s="62">
        <f>SUMIFS($H$10:$H$31,$E$10:$E$31,0.19,$G$10:$G$31,"&gt;0")</f>
        <v>105.46</v>
      </c>
      <c r="F46" s="65">
        <v>0.1</v>
      </c>
      <c r="G46" s="66">
        <v>0</v>
      </c>
      <c r="H46" s="3">
        <f t="shared" si="2"/>
        <v>0</v>
      </c>
      <c r="I46" s="3"/>
    </row>
    <row r="47" spans="2:9" ht="19.5" customHeight="1" x14ac:dyDescent="0.25">
      <c r="B47" s="83" t="s">
        <v>15</v>
      </c>
      <c r="C47" s="83"/>
      <c r="D47" s="83"/>
      <c r="E47" s="71">
        <f>E44+E45-E46</f>
        <v>1043.67</v>
      </c>
      <c r="F47" s="67">
        <v>0.05</v>
      </c>
      <c r="G47" s="68">
        <v>0</v>
      </c>
      <c r="H47" s="2">
        <f t="shared" si="2"/>
        <v>0</v>
      </c>
      <c r="I47" s="2"/>
    </row>
    <row r="48" spans="2:9" ht="18" customHeight="1" x14ac:dyDescent="0.25">
      <c r="F48" s="65">
        <v>0.02</v>
      </c>
      <c r="G48" s="66">
        <v>0</v>
      </c>
      <c r="H48" s="3">
        <f t="shared" si="2"/>
        <v>0</v>
      </c>
      <c r="I48" s="3"/>
    </row>
    <row r="49" spans="2:9" ht="18" customHeight="1" x14ac:dyDescent="0.25">
      <c r="F49" s="67">
        <v>0.01</v>
      </c>
      <c r="G49" s="68">
        <v>0</v>
      </c>
      <c r="H49" s="2">
        <f t="shared" si="2"/>
        <v>0</v>
      </c>
      <c r="I49" s="2"/>
    </row>
    <row r="50" spans="2:9" ht="21.75" customHeight="1" x14ac:dyDescent="0.25">
      <c r="F50" s="72" t="s">
        <v>101</v>
      </c>
      <c r="G50" s="73"/>
      <c r="H50" s="84">
        <f>SUM(H36:H49)</f>
        <v>4464.5</v>
      </c>
      <c r="I50" s="84"/>
    </row>
    <row r="52" spans="2:9" ht="19.5" customHeight="1" x14ac:dyDescent="0.25">
      <c r="B52" s="9" t="s">
        <v>102</v>
      </c>
      <c r="C52" s="9"/>
      <c r="D52" s="9"/>
      <c r="E52" s="9"/>
      <c r="F52" s="9"/>
      <c r="G52" s="9"/>
      <c r="H52" s="9"/>
      <c r="I52" s="9"/>
    </row>
    <row r="54" spans="2:9" x14ac:dyDescent="0.25">
      <c r="B54" s="74" t="s">
        <v>103</v>
      </c>
      <c r="E54" s="74" t="s">
        <v>104</v>
      </c>
      <c r="H54" s="74" t="s">
        <v>105</v>
      </c>
    </row>
    <row r="55" spans="2:9" x14ac:dyDescent="0.25">
      <c r="B55" s="85"/>
      <c r="C55" s="85"/>
      <c r="E55" s="85"/>
      <c r="F55" s="85"/>
      <c r="H55" s="85"/>
      <c r="I55" s="85"/>
    </row>
    <row r="57" spans="2:9" ht="18" customHeight="1" x14ac:dyDescent="0.25">
      <c r="B57" s="86" t="s">
        <v>106</v>
      </c>
      <c r="C57" s="86"/>
      <c r="D57" s="86"/>
      <c r="E57" s="86"/>
      <c r="F57" s="86"/>
      <c r="G57" s="86"/>
      <c r="H57" s="86"/>
      <c r="I57" s="86"/>
    </row>
  </sheetData>
  <mergeCells count="46">
    <mergeCell ref="B57:I57"/>
    <mergeCell ref="H49:I49"/>
    <mergeCell ref="H50:I50"/>
    <mergeCell ref="B52:I52"/>
    <mergeCell ref="B55:C55"/>
    <mergeCell ref="E55:F55"/>
    <mergeCell ref="H55:I55"/>
    <mergeCell ref="B46:D46"/>
    <mergeCell ref="H46:I46"/>
    <mergeCell ref="B47:D47"/>
    <mergeCell ref="H47:I47"/>
    <mergeCell ref="H48:I48"/>
    <mergeCell ref="B43:E43"/>
    <mergeCell ref="H43:I43"/>
    <mergeCell ref="B44:D44"/>
    <mergeCell ref="H44:I44"/>
    <mergeCell ref="B45:D45"/>
    <mergeCell ref="H45:I45"/>
    <mergeCell ref="B40:D40"/>
    <mergeCell ref="H40:I40"/>
    <mergeCell ref="B41:E41"/>
    <mergeCell ref="H41:I41"/>
    <mergeCell ref="H42:I42"/>
    <mergeCell ref="B37:D37"/>
    <mergeCell ref="H37:I37"/>
    <mergeCell ref="B38:D38"/>
    <mergeCell ref="H38:I38"/>
    <mergeCell ref="B39:D39"/>
    <mergeCell ref="H39:I39"/>
    <mergeCell ref="B34:E34"/>
    <mergeCell ref="F34:I34"/>
    <mergeCell ref="B35:D35"/>
    <mergeCell ref="H35:I35"/>
    <mergeCell ref="B36:D36"/>
    <mergeCell ref="H36:I36"/>
    <mergeCell ref="B5:C5"/>
    <mergeCell ref="D5:E5"/>
    <mergeCell ref="F5:G5"/>
    <mergeCell ref="H5:I5"/>
    <mergeCell ref="B7:I7"/>
    <mergeCell ref="B1:I1"/>
    <mergeCell ref="B2:I2"/>
    <mergeCell ref="B4:C4"/>
    <mergeCell ref="D4:E4"/>
    <mergeCell ref="F4:G4"/>
    <mergeCell ref="H4:I4"/>
  </mergeCells>
  <dataValidations count="1">
    <dataValidation type="list" allowBlank="1" sqref="E10:E31" xr:uid="{00000000-0002-0000-0100-000000000000}">
      <formula1>"0,0.07,0.19"</formula1>
      <formula2>0</formula2>
    </dataValidation>
  </dataValidations>
  <pageMargins left="0.3" right="0.3" top="0.4" bottom="0.4" header="0.511811023622047" footer="0.511811023622047"/>
  <pageSetup fitToHeight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6B7682"/>
    <pageSetUpPr fitToPage="1"/>
  </sheetPr>
  <dimension ref="B1:B28"/>
  <sheetViews>
    <sheetView showGridLines="0" zoomScaleNormal="100" workbookViewId="0"/>
  </sheetViews>
  <sheetFormatPr baseColWidth="10" defaultColWidth="8.7109375" defaultRowHeight="15" x14ac:dyDescent="0.25"/>
  <cols>
    <col min="1" max="1" width="2" customWidth="1"/>
    <col min="2" max="2" width="112" customWidth="1"/>
  </cols>
  <sheetData>
    <row r="1" spans="2:2" ht="33.75" customHeight="1" x14ac:dyDescent="0.25">
      <c r="B1" s="75" t="s">
        <v>107</v>
      </c>
    </row>
    <row r="2" spans="2:2" ht="7.5" customHeight="1" x14ac:dyDescent="0.25"/>
    <row r="3" spans="2:2" ht="21.75" customHeight="1" x14ac:dyDescent="0.25">
      <c r="B3" s="76" t="s">
        <v>108</v>
      </c>
    </row>
    <row r="4" spans="2:2" ht="19.5" customHeight="1" x14ac:dyDescent="0.25">
      <c r="B4" s="77" t="s">
        <v>109</v>
      </c>
    </row>
    <row r="5" spans="2:2" ht="19.5" customHeight="1" x14ac:dyDescent="0.25">
      <c r="B5" s="78" t="s">
        <v>110</v>
      </c>
    </row>
    <row r="6" spans="2:2" ht="19.5" customHeight="1" x14ac:dyDescent="0.25">
      <c r="B6" s="77" t="s">
        <v>111</v>
      </c>
    </row>
    <row r="7" spans="2:2" ht="7.5" customHeight="1" x14ac:dyDescent="0.25"/>
    <row r="8" spans="2:2" ht="21.75" customHeight="1" x14ac:dyDescent="0.25">
      <c r="B8" s="76" t="s">
        <v>112</v>
      </c>
    </row>
    <row r="9" spans="2:2" ht="19.5" customHeight="1" x14ac:dyDescent="0.25">
      <c r="B9" s="78" t="s">
        <v>113</v>
      </c>
    </row>
    <row r="10" spans="2:2" ht="19.5" customHeight="1" x14ac:dyDescent="0.25">
      <c r="B10" s="77" t="s">
        <v>114</v>
      </c>
    </row>
    <row r="11" spans="2:2" ht="19.5" customHeight="1" x14ac:dyDescent="0.25">
      <c r="B11" s="78" t="s">
        <v>115</v>
      </c>
    </row>
    <row r="12" spans="2:2" ht="19.5" customHeight="1" x14ac:dyDescent="0.25">
      <c r="B12" s="77" t="s">
        <v>116</v>
      </c>
    </row>
    <row r="13" spans="2:2" ht="19.5" customHeight="1" x14ac:dyDescent="0.25">
      <c r="B13" s="78" t="s">
        <v>117</v>
      </c>
    </row>
    <row r="14" spans="2:2" ht="19.5" customHeight="1" x14ac:dyDescent="0.25">
      <c r="B14" s="77" t="s">
        <v>118</v>
      </c>
    </row>
    <row r="15" spans="2:2" ht="7.5" customHeight="1" x14ac:dyDescent="0.25"/>
    <row r="16" spans="2:2" ht="21.75" customHeight="1" x14ac:dyDescent="0.25">
      <c r="B16" s="76" t="s">
        <v>119</v>
      </c>
    </row>
    <row r="17" spans="2:2" ht="19.5" customHeight="1" x14ac:dyDescent="0.25">
      <c r="B17" s="78" t="s">
        <v>120</v>
      </c>
    </row>
    <row r="18" spans="2:2" ht="19.5" customHeight="1" x14ac:dyDescent="0.25">
      <c r="B18" s="77" t="s">
        <v>121</v>
      </c>
    </row>
    <row r="19" spans="2:2" ht="19.5" customHeight="1" x14ac:dyDescent="0.25">
      <c r="B19" s="78" t="s">
        <v>122</v>
      </c>
    </row>
    <row r="20" spans="2:2" ht="19.5" customHeight="1" x14ac:dyDescent="0.25">
      <c r="B20" s="77" t="s">
        <v>123</v>
      </c>
    </row>
    <row r="21" spans="2:2" ht="7.5" customHeight="1" x14ac:dyDescent="0.25"/>
    <row r="22" spans="2:2" ht="21.75" customHeight="1" x14ac:dyDescent="0.25">
      <c r="B22" s="76" t="s">
        <v>124</v>
      </c>
    </row>
    <row r="23" spans="2:2" ht="19.5" customHeight="1" x14ac:dyDescent="0.25">
      <c r="B23" s="78" t="s">
        <v>125</v>
      </c>
    </row>
    <row r="24" spans="2:2" ht="19.5" customHeight="1" x14ac:dyDescent="0.25">
      <c r="B24" s="77" t="s">
        <v>126</v>
      </c>
    </row>
    <row r="25" spans="2:2" ht="19.5" customHeight="1" x14ac:dyDescent="0.25">
      <c r="B25" s="78" t="s">
        <v>127</v>
      </c>
    </row>
    <row r="26" spans="2:2" ht="19.5" customHeight="1" x14ac:dyDescent="0.25">
      <c r="B26" s="77" t="s">
        <v>128</v>
      </c>
    </row>
    <row r="27" spans="2:2" ht="7.5" customHeight="1" x14ac:dyDescent="0.25"/>
    <row r="28" spans="2:2" ht="21.75" customHeight="1" x14ac:dyDescent="0.25">
      <c r="B28" s="79" t="s">
        <v>129</v>
      </c>
    </row>
  </sheetData>
  <pageMargins left="0.3" right="0.3" top="0.4" bottom="0.4" header="0.511811023622047" footer="0.511811023622047"/>
  <pageSetup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Übersicht</vt:lpstr>
      <vt:lpstr>Kassenbericht</vt:lpstr>
      <vt:lpstr>Anleitung</vt:lpstr>
      <vt:lpstr>Anleitung!Druckbereich</vt:lpstr>
      <vt:lpstr>Kassenbericht!Druckbereich</vt:lpstr>
      <vt:lpstr>Übersicht!Druckbereich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2026-10-16T10:11:09Z</dcterms:created>
  <dcterms:modified xsi:type="dcterms:W3CDTF">2026-10-17T16:52:57Z</dcterms:modified>
  <dc:language>en-US</dc:language>
</cp:coreProperties>
</file>