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ichtplan" sheetId="1" state="visible" r:id="rId3"/>
    <sheet name="Auswertung" sheetId="2" state="visible" r:id="rId4"/>
    <sheet name="Stammdaten" sheetId="3" state="visible" r:id="rId5"/>
    <sheet name="Anleitu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<sst xmlns="http://schemas.openxmlformats.org/spreadsheetml/2006/main" count="415" uniqueCount="124">
  <si>
    <t xml:space="preserve">DIENSTPLANUNG</t>
  </si>
  <si>
    <t xml:space="preserve">Monat</t>
  </si>
  <si>
    <t xml:space="preserve">März</t>
  </si>
  <si>
    <t xml:space="preserve">Schichtplan – 3 Schichten</t>
  </si>
  <si>
    <t xml:space="preserve">Jahr</t>
  </si>
  <si>
    <t xml:space="preserve">Monatsübersicht mit Früh-, Spät- und Nachtschicht · automatische Besetzungs- und Stundenauswertung</t>
  </si>
  <si>
    <t xml:space="preserve">Nr.</t>
  </si>
  <si>
    <t xml:space="preserve">Mitarbeiter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</si>
  <si>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</si>
  <si>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</si>
  <si>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</si>
  <si>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</si>
  <si>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</si>
  <si>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</si>
  <si>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</si>
  <si>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Schich-
ten</t>
  </si>
  <si>
    <t xml:space="preserve">Stun-
den</t>
  </si>
  <si>
    <t xml:space="preserve">Näch-
te</t>
  </si>
  <si>
    <t xml:space="preserve">Soll
(h)</t>
  </si>
  <si>
    <t xml:space="preserve">Saldo
(h)</t>
  </si>
  <si>
    <t xml:space="preserve">M-01</t>
  </si>
  <si>
    <t xml:space="preserve">Jana Köhler</t>
  </si>
  <si>
    <t xml:space="preserve">F</t>
  </si>
  <si>
    <t xml:space="preserve">N</t>
  </si>
  <si>
    <t xml:space="preserve">S</t>
  </si>
  <si>
    <t xml:space="preserve">M-02</t>
  </si>
  <si>
    <t xml:space="preserve">Oliver Reimann</t>
  </si>
  <si>
    <t xml:space="preserve">M-03</t>
  </si>
  <si>
    <t xml:space="preserve">Sibel Arslan</t>
  </si>
  <si>
    <t xml:space="preserve">U</t>
  </si>
  <si>
    <t xml:space="preserve">M-04</t>
  </si>
  <si>
    <t xml:space="preserve">Markus Pohl</t>
  </si>
  <si>
    <t xml:space="preserve">M-05</t>
  </si>
  <si>
    <t xml:space="preserve">Nina Großmann</t>
  </si>
  <si>
    <t xml:space="preserve">K</t>
  </si>
  <si>
    <t xml:space="preserve">M-06</t>
  </si>
  <si>
    <t xml:space="preserve">Dennis Walter</t>
  </si>
  <si>
    <t xml:space="preserve">M-07</t>
  </si>
  <si>
    <t xml:space="preserve">Katrin Ebert</t>
  </si>
  <si>
    <t xml:space="preserve">M-08</t>
  </si>
  <si>
    <t xml:space="preserve">Ahmet Demir</t>
  </si>
  <si>
    <t xml:space="preserve">M-09</t>
  </si>
  <si>
    <t xml:space="preserve">Petra Sommer</t>
  </si>
  <si>
    <t xml:space="preserve">M-10</t>
  </si>
  <si>
    <t xml:space="preserve">Lars Thiel</t>
  </si>
  <si>
    <t xml:space="preserve">Frühschicht (F)</t>
  </si>
  <si>
    <t xml:space="preserve">Spätschicht (S)</t>
  </si>
  <si>
    <t xml:space="preserve">Nachtschicht (N)</t>
  </si>
  <si>
    <t xml:space="preserve">Urlaub (U)</t>
  </si>
  <si>
    <t xml:space="preserve">Krank (K)</t>
  </si>
  <si>
    <t xml:space="preserve">Unterbesetzung</t>
  </si>
  <si>
    <t xml:space="preserve">Legende:</t>
  </si>
  <si>
    <t xml:space="preserve">F Früh</t>
  </si>
  <si>
    <t xml:space="preserve">S Spät</t>
  </si>
  <si>
    <t xml:space="preserve">N Nacht</t>
  </si>
  <si>
    <t xml:space="preserve">U Urlaub</t>
  </si>
  <si>
    <t xml:space="preserve">K Krank</t>
  </si>
  <si>
    <t xml:space="preserve">FR Frei</t>
  </si>
  <si>
    <t xml:space="preserve">06:00–14:00 · 14:00–22:00 · 22:00–06:00   |   »!« = Besetzung unter Mindestvorgabe</t>
  </si>
  <si>
    <t xml:space="preserve">ANALYSE</t>
  </si>
  <si>
    <t xml:space="preserve">Auswertung</t>
  </si>
  <si>
    <t xml:space="preserve">Stunden, Schichten und Besetzung · März 2027</t>
  </si>
  <si>
    <t xml:space="preserve">Schichten gesamt</t>
  </si>
  <si>
    <t xml:space="preserve">Geplante Stunden</t>
  </si>
  <si>
    <t xml:space="preserve">Ø Stunden/MA</t>
  </si>
  <si>
    <t xml:space="preserve">Nachtschichten</t>
  </si>
  <si>
    <t xml:space="preserve">Urlaubstage</t>
  </si>
  <si>
    <t xml:space="preserve">Tage mit Unterbesetzung</t>
  </si>
  <si>
    <t xml:space="preserve">STUNDEN JE MITARBEITER</t>
  </si>
  <si>
    <t xml:space="preserve">Bereich</t>
  </si>
  <si>
    <t xml:space="preserve">Schichten</t>
  </si>
  <si>
    <t xml:space="preserve">Nächte</t>
  </si>
  <si>
    <t xml:space="preserve">Stunden</t>
  </si>
  <si>
    <t xml:space="preserve">Soll</t>
  </si>
  <si>
    <t xml:space="preserve">Saldo</t>
  </si>
  <si>
    <t xml:space="preserve">MA</t>
  </si>
  <si>
    <t xml:space="preserve">Produktion A</t>
  </si>
  <si>
    <t xml:space="preserve">Produktion B</t>
  </si>
  <si>
    <t xml:space="preserve">Logistik</t>
  </si>
  <si>
    <t xml:space="preserve">Technik</t>
  </si>
  <si>
    <t xml:space="preserve">Gesamt</t>
  </si>
  <si>
    <t xml:space="preserve">KONFIGURATION</t>
  </si>
  <si>
    <t xml:space="preserve">Stammdaten</t>
  </si>
  <si>
    <t xml:space="preserve">Mitarbeiter, Schichtarten und Mindestbesetzung – Grundlage für Plan und Auswertung</t>
  </si>
  <si>
    <t xml:space="preserve">Soll-Std./Monat</t>
  </si>
  <si>
    <t xml:space="preserve">Schichtarten &amp; Zeiten</t>
  </si>
  <si>
    <t xml:space="preserve">Code</t>
  </si>
  <si>
    <t xml:space="preserve">Bezeichnung</t>
  </si>
  <si>
    <t xml:space="preserve">Von</t>
  </si>
  <si>
    <t xml:space="preserve">Bis</t>
  </si>
  <si>
    <t xml:space="preserve">Pause</t>
  </si>
  <si>
    <t xml:space="preserve">Brutto</t>
  </si>
  <si>
    <t xml:space="preserve">Netto</t>
  </si>
  <si>
    <t xml:space="preserve">Mind.-Besetzung</t>
  </si>
  <si>
    <t xml:space="preserve">Frühschicht</t>
  </si>
  <si>
    <t xml:space="preserve">06:00</t>
  </si>
  <si>
    <t xml:space="preserve">14:00</t>
  </si>
  <si>
    <t xml:space="preserve">Spätschicht</t>
  </si>
  <si>
    <t xml:space="preserve">22:00</t>
  </si>
  <si>
    <t xml:space="preserve">Nachtschicht</t>
  </si>
  <si>
    <t xml:space="preserve">Urlaub</t>
  </si>
  <si>
    <t xml:space="preserve">Krank</t>
  </si>
  <si>
    <t xml:space="preserve">FR</t>
  </si>
  <si>
    <t xml:space="preserve">Frei</t>
  </si>
  <si>
    <t xml:space="preserve">Netto-Std. = Brutto − Pause. Nachtschicht nutzt MOD() für den Tageswechsel. Blaue Felder sind Eingaben.</t>
  </si>
  <si>
    <t xml:space="preserve">HANDBUCH</t>
  </si>
  <si>
    <t xml:space="preserve">Anleitung</t>
  </si>
  <si>
    <t xml:space="preserve">So arbeiten Sie mit dem Schichtplan 2027</t>
  </si>
  <si>
    <t xml:space="preserve">1 · Stammdaten festlegen</t>
  </si>
  <si>
    <t xml:space="preserve">Blatt »Stammdaten«: Mitarbeiter, Bereiche und Soll-Stunden pflegen sowie die Schichtzeiten (Früh/Spät/Nacht) und die Mindestbesetzung je Schicht. Netto-Stunden werden automatisch berechnet.</t>
  </si>
  <si>
    <t xml:space="preserve">2 · Schichten eintragen</t>
  </si>
  <si>
    <t xml:space="preserve">Blatt »Schichtplan«: je Tag und Mitarbeiter ein Kürzel aus der Liste wählen – F (Früh), S (Spät), N (Nacht), U (Urlaub), K (Krank) oder FR (frei). Die Zellen färben sich automatisch nach Schichtart.</t>
  </si>
  <si>
    <t xml:space="preserve">3 · Besetzung prüfen</t>
  </si>
  <si>
    <t xml:space="preserve">Am Fuß des Plans werden je Tag die Besetzung pro Schicht und eine »!«-Warnung bei Unterbesetzung angezeigt. Rote Felder liegen unter der Mindestvorgabe aus den Stammdaten.</t>
  </si>
  <si>
    <t xml:space="preserve">4 · Stunden auswerten</t>
  </si>
  <si>
    <t xml:space="preserve">Rechts im Plan erscheinen je Mitarbeiter Schichten, Stunden, Nächte, Soll und Saldo. Das Blatt »Auswertung« fasst Kennzahlen, Stunden je Mitarbeiter und die Schichtverteilung grafisch zusammen.</t>
  </si>
  <si>
    <t xml:space="preserve">5 · Monat anpassen</t>
  </si>
  <si>
    <t xml:space="preserve">Für einen anderen Monat Monat/Jahr oben im Plan ändern und die Tagesköpfe (Wochentag/Datum) sowie Wochenend-Markierung entsprechend anpassen. Alle Auswertungen rechnen automatisch mit.</t>
  </si>
  <si>
    <t xml:space="preserve">Konventionen &amp; Hinweise</t>
  </si>
  <si>
    <t xml:space="preserve">•  Blau hinterlegte Zellen sind Eingaben – farbige Plan- und Auswertungszellen werden automatisch berechnet.</t>
  </si>
  <si>
    <t xml:space="preserve">•  Schichtzeiten: Früh 06:00–14:00 · Spät 14:00–22:00 · Nacht 22:00–06:00 (je 8 h brutto, 0,5 h Pause, 7,5 h netto).</t>
  </si>
  <si>
    <t xml:space="preserve">•  Mindestbesetzung im Beispiel: 2 × Früh, 2 × Spät, 2 × Nacht – frei konfigurierbar in den Stammdaten.</t>
  </si>
  <si>
    <t xml:space="preserve">•  Alle Namen, Bereiche und Zahlen sind Beispieldaten und können vollständig überschrieben werden.</t>
  </si>
  <si>
    <t xml:space="preserve">•  Arbeitszeit-Hinweis (ArbZG): max. 10 h/Tag, mind. 11 h Ruhezeit zwischen zwei Schichten, Pausen ab 6 h. Bitte eigenverantwortlich prüfen.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</si>
</sst>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"/>
    <numFmt numFmtId="167" formatCode="#,##0.0&quot; h&quot;"/>
    <numFmt numFmtId="168" formatCode="#,##0&quot; h&quot;"/>
    <numFmt numFmtId="169" formatCode="\+#,##0.0&quot; h&quot;;\-#,##0.0&quot; h&quot;;0&quot; h&quot;"/>
    <numFmt numFmtId="170" formatCode="0;;;"/>
    <numFmt numFmtId="171" formatCode="0.0&quot; h&quot;"/>
  </numFmts>
  <fonts count="4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35566E"/>
      <name val="Calibri"/>
      <family val="0"/>
      <charset val="1"/>
    </font>
    <font>
      <b val="true"/>
      <sz val="9"/>
      <color rgb="FF737D89"/>
      <name val="Calibri"/>
      <family val="0"/>
      <charset val="1"/>
    </font>
    <font>
      <b val="true"/>
      <sz val="10"/>
      <color rgb="FF222A33"/>
      <name val="Calibri"/>
      <family val="0"/>
      <charset val="1"/>
    </font>
    <font>
      <b val="true"/>
      <sz val="22"/>
      <color rgb="FF2B333D"/>
      <name val="Calibri"/>
      <family val="0"/>
      <charset val="1"/>
    </font>
    <font>
      <sz val="10"/>
      <color rgb="FF737D89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8"/>
      <color rgb="FFC9D2DB"/>
      <name val="Calibri"/>
      <family val="0"/>
      <charset val="1"/>
    </font>
    <font>
      <sz val="8"/>
      <color rgb="FF737D89"/>
      <name val="Calibri"/>
      <family val="0"/>
      <charset val="1"/>
    </font>
    <font>
      <b val="true"/>
      <sz val="9"/>
      <color rgb="FF222A33"/>
      <name val="Calibri"/>
      <family val="0"/>
      <charset val="1"/>
    </font>
    <font>
      <b val="true"/>
      <sz val="9"/>
      <color rgb="FF2B333D"/>
      <name val="Calibri"/>
      <family val="0"/>
      <charset val="1"/>
    </font>
    <font>
      <sz val="9"/>
      <color rgb="FF222A33"/>
      <name val="Calibri"/>
      <family val="0"/>
      <charset val="1"/>
    </font>
    <font>
      <sz val="9"/>
      <color rgb="FF737D89"/>
      <name val="Calibri"/>
      <family val="0"/>
      <charset val="1"/>
    </font>
    <font>
      <b val="true"/>
      <sz val="9"/>
      <color rgb="FF7A5800"/>
      <name val="Calibri"/>
      <family val="0"/>
      <charset val="1"/>
    </font>
    <font>
      <sz val="9"/>
      <color rgb="FF7A5800"/>
      <name val="Calibri"/>
      <family val="0"/>
      <charset val="1"/>
    </font>
    <font>
      <b val="true"/>
      <sz val="9"/>
      <color rgb="FF8F4415"/>
      <name val="Calibri"/>
      <family val="0"/>
      <charset val="1"/>
    </font>
    <font>
      <sz val="9"/>
      <color rgb="FF8F4415"/>
      <name val="Calibri"/>
      <family val="0"/>
      <charset val="1"/>
    </font>
    <font>
      <b val="true"/>
      <sz val="9"/>
      <color rgb="FF2E3A73"/>
      <name val="Calibri"/>
      <family val="0"/>
      <charset val="1"/>
    </font>
    <font>
      <sz val="9"/>
      <color rgb="FF2E3A73"/>
      <name val="Calibri"/>
      <family val="0"/>
      <charset val="1"/>
    </font>
    <font>
      <b val="true"/>
      <sz val="9"/>
      <color rgb="FF2E7D46"/>
      <name val="Calibri"/>
      <family val="0"/>
      <charset val="1"/>
    </font>
    <font>
      <sz val="9"/>
      <color rgb="FF2E7D46"/>
      <name val="Calibri"/>
      <family val="0"/>
      <charset val="1"/>
    </font>
    <font>
      <b val="true"/>
      <sz val="9"/>
      <color rgb="FFB23A29"/>
      <name val="Calibri"/>
      <family val="0"/>
      <charset val="1"/>
    </font>
    <font>
      <sz val="9"/>
      <color rgb="FFB23A29"/>
      <name val="Calibri"/>
      <family val="0"/>
      <charset val="1"/>
    </font>
    <font>
      <b val="true"/>
      <sz val="9"/>
      <color rgb="FF8A939D"/>
      <name val="Calibri"/>
      <family val="0"/>
      <charset val="1"/>
    </font>
    <font>
      <i val="true"/>
      <sz val="9"/>
      <color rgb="FF737D89"/>
      <name val="Calibri"/>
      <family val="0"/>
      <charset val="1"/>
    </font>
    <font>
      <b val="true"/>
      <sz val="24"/>
      <color rgb="FF35566E"/>
      <name val="Calibri"/>
      <family val="0"/>
      <charset val="1"/>
    </font>
    <font>
      <b val="true"/>
      <sz val="24"/>
      <color rgb="FF2B333D"/>
      <name val="Calibri"/>
      <family val="0"/>
      <charset val="1"/>
    </font>
    <font>
      <b val="true"/>
      <sz val="24"/>
      <color rgb="FF2E3A73"/>
      <name val="Calibri"/>
      <family val="0"/>
      <charset val="1"/>
    </font>
    <font>
      <b val="true"/>
      <sz val="24"/>
      <color rgb="FF2E7D46"/>
      <name val="Calibri"/>
      <family val="0"/>
      <charset val="1"/>
    </font>
    <font>
      <b val="true"/>
      <sz val="24"/>
      <color rgb="FFB23A29"/>
      <name val="Calibri"/>
      <family val="0"/>
      <charset val="1"/>
    </font>
    <font>
      <b val="true"/>
      <sz val="10"/>
      <color rgb="FF2B333D"/>
      <name val="Calibri"/>
      <family val="0"/>
      <charset val="1"/>
    </font>
    <font>
      <sz val="8"/>
      <color rgb="FFFFFFFF"/>
      <name val="Calibri"/>
      <family val="0"/>
      <charset val="1"/>
    </font>
    <font>
      <b val="true"/>
      <sz val="10"/>
      <color rgb="FF35566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22A33"/>
      <name val="Calibri"/>
      <family val="0"/>
      <charset val="1"/>
    </font>
    <font>
      <b val="true"/>
      <sz val="11"/>
      <color rgb="FF35566E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2B333D"/>
        <bgColor rgb="FF222A33"/>
      </patternFill>
    </fill>
    <fill>
      <patternFill patternType="solid">
        <fgColor rgb="FFEEF2F7"/>
        <bgColor rgb="FFECEEF1"/>
      </patternFill>
    </fill>
    <fill>
      <patternFill patternType="solid">
        <fgColor rgb="FF3A4552"/>
        <bgColor rgb="FF2E3A73"/>
      </patternFill>
    </fill>
    <fill>
      <patternFill patternType="solid">
        <fgColor rgb="FF35566E"/>
        <bgColor rgb="FF3A4552"/>
      </patternFill>
    </fill>
    <fill>
      <patternFill patternType="solid">
        <fgColor rgb="FFEAEDF1"/>
        <bgColor rgb="FFECEEF1"/>
      </patternFill>
    </fill>
    <fill>
      <patternFill patternType="solid">
        <fgColor rgb="FFFBE2A0"/>
        <bgColor rgb="FFF7CBA0"/>
      </patternFill>
    </fill>
    <fill>
      <patternFill patternType="solid">
        <fgColor rgb="FFF7CBA0"/>
        <bgColor rgb="FFF0C4BD"/>
      </patternFill>
    </fill>
    <fill>
      <patternFill patternType="solid">
        <fgColor rgb="FFC2C8E8"/>
        <bgColor rgb="FFC9D2DB"/>
      </patternFill>
    </fill>
    <fill>
      <patternFill patternType="solid">
        <fgColor rgb="FFCDE8D1"/>
        <bgColor rgb="FFD9D9D9"/>
      </patternFill>
    </fill>
    <fill>
      <patternFill patternType="solid">
        <fgColor rgb="FFF0C4BD"/>
        <bgColor rgb="FFF7CBA0"/>
      </patternFill>
    </fill>
    <fill>
      <patternFill patternType="solid">
        <fgColor rgb="FFECEEF1"/>
        <bgColor rgb="FFEAEDF1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5566E"/>
      </bottom>
      <diagonal/>
    </border>
    <border diagonalUp="false" diagonalDown="false">
      <left/>
      <right/>
      <top/>
      <bottom style="thin">
        <color rgb="FFE4E7EC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CFD5DD"/>
      </left>
      <right style="thin">
        <color rgb="FFCFD5DD"/>
      </right>
      <top style="thin">
        <color rgb="FFCFD5DD"/>
      </top>
      <bottom style="thin">
        <color rgb="FFCFD5DD"/>
      </bottom>
      <diagonal/>
    </border>
    <border diagonalUp="false" diagonalDown="false">
      <left/>
      <right/>
      <top style="thin">
        <color rgb="FF35566E"/>
      </top>
      <bottom style="thin">
        <color rgb="FFE4E7EC"/>
      </bottom>
      <diagonal/>
    </border>
    <border diagonalUp="false" diagonalDown="false">
      <left/>
      <right/>
      <top/>
      <bottom style="thin">
        <color rgb="FFCFD5DD"/>
      </bottom>
      <diagonal/>
    </border>
    <border diagonalUp="false" diagonalDown="false">
      <left/>
      <right/>
      <top/>
      <bottom style="thin">
        <color rgb="FF2B333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0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2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4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11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6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3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3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3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3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3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Calibri"/>
        <charset val="1"/>
        <family val="0"/>
        <b val="1"/>
        <color rgb="FF7A5800"/>
        <sz val="9"/>
      </font>
      <fill>
        <patternFill>
          <bgColor rgb="FFFBE2A0"/>
        </patternFill>
      </fill>
    </dxf>
    <dxf>
      <font>
        <name val="Calibri"/>
        <charset val="1"/>
        <family val="0"/>
        <b val="1"/>
        <color rgb="FF8F4415"/>
        <sz val="9"/>
      </font>
      <fill>
        <patternFill>
          <bgColor rgb="FFF7CBA0"/>
        </patternFill>
      </fill>
    </dxf>
    <dxf>
      <font>
        <name val="Calibri"/>
        <charset val="1"/>
        <family val="0"/>
        <b val="1"/>
        <color rgb="FF2E3A73"/>
        <sz val="9"/>
      </font>
      <fill>
        <patternFill>
          <bgColor rgb="FFC2C8E8"/>
        </patternFill>
      </fill>
    </dxf>
    <dxf>
      <font>
        <name val="Calibri"/>
        <charset val="1"/>
        <family val="0"/>
        <b val="1"/>
        <color rgb="FF2E7D46"/>
        <sz val="9"/>
      </font>
      <fill>
        <patternFill>
          <bgColor rgb="FFCDE8D1"/>
        </patternFill>
      </fill>
    </dxf>
    <dxf>
      <font>
        <name val="Calibri"/>
        <charset val="1"/>
        <family val="0"/>
        <b val="1"/>
        <color rgb="FFB23A29"/>
        <sz val="9"/>
      </font>
      <fill>
        <patternFill>
          <bgColor rgb="FFF0C4BD"/>
        </patternFill>
      </fill>
    </dxf>
    <dxf>
      <font>
        <name val="Calibri"/>
        <charset val="1"/>
        <family val="0"/>
        <b val="1"/>
        <color rgb="FF8A939D"/>
        <sz val="9"/>
      </font>
      <fill>
        <patternFill>
          <bgColor rgb="FFECEEF1"/>
        </patternFill>
      </fill>
    </dxf>
    <dxf>
      <font>
        <name val="Calibri"/>
        <charset val="1"/>
        <family val="0"/>
        <b val="1"/>
        <color rgb="FFB23A29"/>
        <sz val="9"/>
      </font>
    </dxf>
    <dxf>
      <font>
        <name val="Calibri"/>
        <charset val="1"/>
        <family val="0"/>
        <b val="1"/>
        <color rgb="FF2E7D46"/>
        <sz val="9"/>
      </font>
    </dxf>
    <dxf>
      <font>
        <name val="Calibri"/>
        <charset val="1"/>
        <family val="0"/>
        <b val="1"/>
        <color rgb="FFB23A29"/>
        <sz val="10"/>
      </font>
    </dxf>
    <dxf>
      <font>
        <name val="Calibri"/>
        <charset val="1"/>
        <family val="0"/>
        <b val="1"/>
        <color rgb="FF2E7D46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800"/>
      <rgbColor rgb="FF800080"/>
      <rgbColor rgb="FF35566E"/>
      <rgbColor rgb="FFC9D2DB"/>
      <rgbColor rgb="FF878787"/>
      <rgbColor rgb="FFE4E7EC"/>
      <rgbColor rgb="FFB23A29"/>
      <rgbColor rgb="FFEEF2F7"/>
      <rgbColor rgb="FFEAEDF1"/>
      <rgbColor rgb="FF660066"/>
      <rgbColor rgb="FFFF8080"/>
      <rgbColor rgb="FF0066CC"/>
      <rgbColor rgb="FFC2C8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EF1"/>
      <rgbColor rgb="FFCDE8D1"/>
      <rgbColor rgb="FFFBE2A0"/>
      <rgbColor rgb="FFCFD5DD"/>
      <rgbColor rgb="FFF0C4BD"/>
      <rgbColor rgb="FFD9D9D9"/>
      <rgbColor rgb="FFF7CBA0"/>
      <rgbColor rgb="FF3366FF"/>
      <rgbColor rgb="FF33CCCC"/>
      <rgbColor rgb="FF99CC00"/>
      <rgbColor rgb="FFFFCC00"/>
      <rgbColor rgb="FFFF9900"/>
      <rgbColor rgb="FFFF6600"/>
      <rgbColor rgb="FF737D89"/>
      <rgbColor rgb="FF8A939D"/>
      <rgbColor rgb="FF3A4552"/>
      <rgbColor rgb="FF2E7D46"/>
      <rgbColor rgb="FF003300"/>
      <rgbColor rgb="FF222A33"/>
      <rgbColor rgb="FF8F4415"/>
      <rgbColor rgb="FF993366"/>
      <rgbColor rgb="FF2E3A73"/>
      <rgbColor rgb="FF2B33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Schichten je Mitarbeiter (F/S/N)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Auswertung!O15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be2a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Auswertung!$N$16:$N$25</c:f>
              <c:strCache>
                <c:ptCount val="10"/>
                <c:pt idx="0">
                  <c:v>Jana Köhler</c:v>
                </c:pt>
                <c:pt idx="1">
                  <c:v>Oliver Reimann</c:v>
                </c:pt>
                <c:pt idx="2">
                  <c:v>Sibel Arslan</c:v>
                </c:pt>
                <c:pt idx="3">
                  <c:v>Markus Pohl</c:v>
                </c:pt>
                <c:pt idx="4">
                  <c:v>Nina Großmann</c:v>
                </c:pt>
                <c:pt idx="5">
                  <c:v>Dennis Walter</c:v>
                </c:pt>
                <c:pt idx="6">
                  <c:v>Katrin Ebert</c:v>
                </c:pt>
                <c:pt idx="7">
                  <c:v>Ahmet Demir</c:v>
                </c:pt>
                <c:pt idx="8">
                  <c:v>Petra Sommer</c:v>
                </c:pt>
                <c:pt idx="9">
                  <c:v>Lars Thiel</c:v>
                </c:pt>
              </c:strCache>
            </c:strRef>
          </c:cat>
          <c:val>
            <c:numRef>
              <c:f>Auswertung!$O$16:$O$25</c:f>
              <c:numCache>
                <c:formatCode>General</c:formatCode>
                <c:ptCount val="10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</c:numCache>
            </c:numRef>
          </c:val>
        </c:ser>
        <c:ser>
          <c:idx val="1"/>
          <c:order val="1"/>
          <c:tx>
            <c:strRef>
              <c:f>Auswertung!P15</c:f>
              <c:strCache>
                <c:ptCount val="1"/>
                <c:pt idx="0">
                  <c:v>S</c:v>
                </c:pt>
              </c:strCache>
            </c:strRef>
          </c:tx>
          <c:spPr>
            <a:solidFill>
              <a:srgbClr val="f7cba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Auswertung!$N$16:$N$25</c:f>
              <c:strCache>
                <c:ptCount val="10"/>
                <c:pt idx="0">
                  <c:v>Jana Köhler</c:v>
                </c:pt>
                <c:pt idx="1">
                  <c:v>Oliver Reimann</c:v>
                </c:pt>
                <c:pt idx="2">
                  <c:v>Sibel Arslan</c:v>
                </c:pt>
                <c:pt idx="3">
                  <c:v>Markus Pohl</c:v>
                </c:pt>
                <c:pt idx="4">
                  <c:v>Nina Großmann</c:v>
                </c:pt>
                <c:pt idx="5">
                  <c:v>Dennis Walter</c:v>
                </c:pt>
                <c:pt idx="6">
                  <c:v>Katrin Ebert</c:v>
                </c:pt>
                <c:pt idx="7">
                  <c:v>Ahmet Demir</c:v>
                </c:pt>
                <c:pt idx="8">
                  <c:v>Petra Sommer</c:v>
                </c:pt>
                <c:pt idx="9">
                  <c:v>Lars Thiel</c:v>
                </c:pt>
              </c:strCache>
            </c:strRef>
          </c:cat>
          <c:val>
            <c:numRef>
              <c:f>Auswertung!$P$16:$P$25</c:f>
              <c:numCache>
                <c:formatCode>General</c:formatCode>
                <c:ptCount val="10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</c:numCache>
            </c:numRef>
          </c:val>
        </c:ser>
        <c:ser>
          <c:idx val="2"/>
          <c:order val="2"/>
          <c:tx>
            <c:strRef>
              <c:f>Auswertung!Q15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rgbClr val="c2c8e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Auswertung!$N$16:$N$25</c:f>
              <c:strCache>
                <c:ptCount val="10"/>
                <c:pt idx="0">
                  <c:v>Jana Köhler</c:v>
                </c:pt>
                <c:pt idx="1">
                  <c:v>Oliver Reimann</c:v>
                </c:pt>
                <c:pt idx="2">
                  <c:v>Sibel Arslan</c:v>
                </c:pt>
                <c:pt idx="3">
                  <c:v>Markus Pohl</c:v>
                </c:pt>
                <c:pt idx="4">
                  <c:v>Nina Großmann</c:v>
                </c:pt>
                <c:pt idx="5">
                  <c:v>Dennis Walter</c:v>
                </c:pt>
                <c:pt idx="6">
                  <c:v>Katrin Ebert</c:v>
                </c:pt>
                <c:pt idx="7">
                  <c:v>Ahmet Demir</c:v>
                </c:pt>
                <c:pt idx="8">
                  <c:v>Petra Sommer</c:v>
                </c:pt>
                <c:pt idx="9">
                  <c:v>Lars Thiel</c:v>
                </c:pt>
              </c:strCache>
            </c:strRef>
          </c:cat>
          <c:val>
            <c:numRef>
              <c:f>Auswertung!$Q$16:$Q$25</c:f>
              <c:numCache>
                <c:formatCode>General</c:formatCode>
                <c:ptCount val="10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4</c:v>
                </c:pt>
                <c:pt idx="7">
                  <c:v>6</c:v>
                </c:pt>
                <c:pt idx="8">
                  <c:v>7</c:v>
                </c:pt>
                <c:pt idx="9">
                  <c:v>7</c:v>
                </c:pt>
              </c:numCache>
            </c:numRef>
          </c:val>
        </c:ser>
        <c:gapWidth val="150"/>
        <c:overlap val="100"/>
        <c:axId val="27101204"/>
        <c:axId val="84002372"/>
      </c:barChart>
      <c:catAx>
        <c:axId val="271012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002372"/>
        <c:crosses val="autoZero"/>
        <c:auto val="1"/>
        <c:lblAlgn val="ctr"/>
        <c:lblOffset val="100"/>
        <c:noMultiLvlLbl val="0"/>
      </c:catAx>
      <c:valAx>
        <c:axId val="840023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10120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10</xdr:row>
      <xdr:rowOff>201240</xdr:rowOff>
    </xdr:from>
    <xdr:to>
      <xdr:col>23</xdr:col>
      <xdr:colOff>499320</xdr:colOff>
      <xdr:row>28</xdr:row>
      <xdr:rowOff>12240</xdr:rowOff>
    </xdr:to>
    <xdr:graphicFrame>
      <xdr:nvGraphicFramePr>
        <xdr:cNvPr id="0" name="Chart 1"/>
        <xdr:cNvGraphicFramePr/>
      </xdr:nvGraphicFramePr>
      <xdr:xfrm>
        <a:off x="7758360" y="2476440"/>
        <a:ext cx="5399640" cy="34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N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5"/>
    <col collapsed="false" customWidth="true" hidden="false" outlineLevel="0" max="4" min="3" style="0" width="9"/>
    <col collapsed="false" customWidth="true" hidden="false" outlineLevel="0" max="35" min="5" style="0" width="3.3"/>
    <col collapsed="false" customWidth="true" hidden="false" outlineLevel="0" max="40" min="36" style="0" width="7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" t="s">
        <v>0</v>
      </c>
      <c r="AJ2" s="3" t="s">
        <v>1</v>
      </c>
      <c r="AK2" s="4" t="s">
        <v>2</v>
      </c>
      <c r="AL2" s="4"/>
      <c r="AM2" s="4"/>
      <c r="AN2" s="4"/>
    </row>
    <row r="3" customFormat="false" ht="30" hidden="false" customHeight="true" outlineLevel="0" collapsed="false">
      <c r="A3" s="1"/>
      <c r="B3" s="5" t="s">
        <v>3</v>
      </c>
      <c r="AJ3" s="3" t="s">
        <v>4</v>
      </c>
      <c r="AK3" s="6" t="n">
        <v>2027</v>
      </c>
      <c r="AL3" s="6"/>
      <c r="AM3" s="6"/>
      <c r="AN3" s="6"/>
    </row>
    <row r="4" customFormat="false" ht="15" hidden="false" customHeight="false" outlineLevel="0" collapsed="false">
      <c r="A4" s="1"/>
      <c r="B4" s="7" t="s">
        <v>5</v>
      </c>
    </row>
    <row r="5" customFormat="false" ht="15" hidden="false" customHeight="false" outlineLevel="0" collapsed="false">
      <c r="A5" s="1"/>
    </row>
    <row r="6" customFormat="false" ht="13.5" hidden="false" customHeight="true" outlineLevel="0" collapsed="false">
      <c r="A6" s="1"/>
      <c r="B6" s="8" t="s">
        <v>6</v>
      </c>
      <c r="C6" s="9" t="s">
        <v>7</v>
      </c>
      <c r="D6" s="9"/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1" t="s">
        <v>13</v>
      </c>
      <c r="K6" s="11" t="s">
        <v>14</v>
      </c>
      <c r="L6" s="10" t="s">
        <v>8</v>
      </c>
      <c r="M6" s="10" t="s">
        <v>9</v>
      </c>
      <c r="N6" s="10" t="s">
        <v>10</v>
      </c>
      <c r="O6" s="10" t="s">
        <v>11</v>
      </c>
      <c r="P6" s="10" t="s">
        <v>12</v>
      </c>
      <c r="Q6" s="11" t="s">
        <v>13</v>
      </c>
      <c r="R6" s="11" t="s">
        <v>14</v>
      </c>
      <c r="S6" s="10" t="s">
        <v>8</v>
      </c>
      <c r="T6" s="10" t="s">
        <v>9</v>
      </c>
      <c r="U6" s="10" t="s">
        <v>10</v>
      </c>
      <c r="V6" s="10" t="s">
        <v>11</v>
      </c>
      <c r="W6" s="10" t="s">
        <v>12</v>
      </c>
      <c r="X6" s="11" t="s">
        <v>13</v>
      </c>
      <c r="Y6" s="11" t="s">
        <v>14</v>
      </c>
      <c r="Z6" s="10" t="s">
        <v>8</v>
      </c>
      <c r="AA6" s="10" t="s">
        <v>9</v>
      </c>
      <c r="AB6" s="10" t="s">
        <v>10</v>
      </c>
      <c r="AC6" s="10" t="s">
        <v>11</v>
      </c>
      <c r="AD6" s="10" t="s">
        <v>12</v>
      </c>
      <c r="AE6" s="11" t="s">
        <v>13</v>
      </c>
      <c r="AF6" s="11" t="s">
        <v>14</v>
      </c>
      <c r="AG6" s="10" t="s">
        <v>8</v>
      </c>
      <c r="AH6" s="10" t="s">
        <v>9</v>
      </c>
      <c r="AI6" s="10" t="s">
        <v>10</v>
      </c>
      <c r="AJ6" s="12" t="s">
        <v>15</v>
      </c>
      <c r="AK6" s="12" t="s">
        <v>16</v>
      </c>
      <c r="AL6" s="12" t="s">
        <v>17</v>
      </c>
      <c r="AM6" s="12" t="s">
        <v>18</v>
      </c>
      <c r="AN6" s="12" t="s">
        <v>19</v>
      </c>
    </row>
    <row r="7" customFormat="false" ht="15.75" hidden="false" customHeight="true" outlineLevel="0" collapsed="false">
      <c r="A7" s="1"/>
      <c r="B7" s="8"/>
      <c r="C7" s="8"/>
      <c r="D7" s="9"/>
      <c r="E7" s="13" t="n">
        <v>1</v>
      </c>
      <c r="F7" s="13" t="n">
        <v>2</v>
      </c>
      <c r="G7" s="13" t="n">
        <v>3</v>
      </c>
      <c r="H7" s="13" t="n">
        <v>4</v>
      </c>
      <c r="I7" s="13" t="n">
        <v>5</v>
      </c>
      <c r="J7" s="14" t="n">
        <v>6</v>
      </c>
      <c r="K7" s="14" t="n">
        <v>7</v>
      </c>
      <c r="L7" s="13" t="n">
        <v>8</v>
      </c>
      <c r="M7" s="13" t="n">
        <v>9</v>
      </c>
      <c r="N7" s="13" t="n">
        <v>10</v>
      </c>
      <c r="O7" s="13" t="n">
        <v>11</v>
      </c>
      <c r="P7" s="13" t="n">
        <v>12</v>
      </c>
      <c r="Q7" s="14" t="n">
        <v>13</v>
      </c>
      <c r="R7" s="14" t="n">
        <v>14</v>
      </c>
      <c r="S7" s="13" t="n">
        <v>15</v>
      </c>
      <c r="T7" s="13" t="n">
        <v>16</v>
      </c>
      <c r="U7" s="13" t="n">
        <v>17</v>
      </c>
      <c r="V7" s="13" t="n">
        <v>18</v>
      </c>
      <c r="W7" s="13" t="n">
        <v>19</v>
      </c>
      <c r="X7" s="14" t="n">
        <v>20</v>
      </c>
      <c r="Y7" s="14" t="n">
        <v>21</v>
      </c>
      <c r="Z7" s="13" t="n">
        <v>22</v>
      </c>
      <c r="AA7" s="13" t="n">
        <v>23</v>
      </c>
      <c r="AB7" s="13" t="n">
        <v>24</v>
      </c>
      <c r="AC7" s="13" t="n">
        <v>25</v>
      </c>
      <c r="AD7" s="13" t="n">
        <v>26</v>
      </c>
      <c r="AE7" s="14" t="n">
        <v>27</v>
      </c>
      <c r="AF7" s="14" t="n">
        <v>28</v>
      </c>
      <c r="AG7" s="13" t="n">
        <v>29</v>
      </c>
      <c r="AH7" s="13" t="n">
        <v>30</v>
      </c>
      <c r="AI7" s="13" t="n">
        <v>31</v>
      </c>
      <c r="AJ7" s="12"/>
      <c r="AK7" s="12"/>
      <c r="AL7" s="12"/>
      <c r="AM7" s="12"/>
      <c r="AN7" s="12"/>
    </row>
    <row r="8" customFormat="false" ht="15" hidden="false" customHeight="false" outlineLevel="0" collapsed="false">
      <c r="A8" s="1"/>
      <c r="B8" s="15" t="s">
        <v>20</v>
      </c>
      <c r="C8" s="16" t="s">
        <v>21</v>
      </c>
      <c r="D8" s="16"/>
      <c r="E8" s="17" t="s">
        <v>22</v>
      </c>
      <c r="F8" s="17"/>
      <c r="G8" s="17"/>
      <c r="H8" s="17"/>
      <c r="I8" s="17"/>
      <c r="J8" s="17" t="s">
        <v>23</v>
      </c>
      <c r="K8" s="17" t="s">
        <v>23</v>
      </c>
      <c r="L8" s="17" t="s">
        <v>24</v>
      </c>
      <c r="M8" s="17" t="s">
        <v>24</v>
      </c>
      <c r="N8" s="17" t="s">
        <v>22</v>
      </c>
      <c r="O8" s="17" t="s">
        <v>22</v>
      </c>
      <c r="P8" s="17"/>
      <c r="Q8" s="18"/>
      <c r="R8" s="18"/>
      <c r="S8" s="17"/>
      <c r="T8" s="17" t="s">
        <v>23</v>
      </c>
      <c r="U8" s="17" t="s">
        <v>23</v>
      </c>
      <c r="V8" s="17" t="s">
        <v>24</v>
      </c>
      <c r="W8" s="17" t="s">
        <v>24</v>
      </c>
      <c r="X8" s="17" t="s">
        <v>22</v>
      </c>
      <c r="Y8" s="17" t="s">
        <v>22</v>
      </c>
      <c r="Z8" s="17"/>
      <c r="AA8" s="17"/>
      <c r="AB8" s="17" t="s">
        <v>24</v>
      </c>
      <c r="AC8" s="17"/>
      <c r="AD8" s="17" t="s">
        <v>23</v>
      </c>
      <c r="AE8" s="17" t="s">
        <v>23</v>
      </c>
      <c r="AF8" s="17" t="s">
        <v>24</v>
      </c>
      <c r="AG8" s="17" t="s">
        <v>24</v>
      </c>
      <c r="AH8" s="17" t="s">
        <v>22</v>
      </c>
      <c r="AI8" s="17" t="s">
        <v>22</v>
      </c>
      <c r="AJ8" s="19" t="n">
        <f aca="false">COUNTIF(E8:AI8,"F")+COUNTIF(E8:AI8,"S")+COUNTIF(E8:AI8,"N")</f>
        <v>20</v>
      </c>
      <c r="AK8" s="20" t="n">
        <f aca="false">COUNTIF(E8:AI8,"F")*Stammdaten!$I$20+COUNTIF(E8:AI8,"S")*Stammdaten!$I$21+COUNTIF(E8:AI8,"N")*Stammdaten!$I$22</f>
        <v>150</v>
      </c>
      <c r="AL8" s="21" t="n">
        <f aca="false">COUNTIF(E8:AI8,"N")</f>
        <v>6</v>
      </c>
      <c r="AM8" s="22" t="n">
        <f aca="false">Stammdaten!$F$6</f>
        <v>150</v>
      </c>
      <c r="AN8" s="23" t="n">
        <f aca="false">AK8-AM8</f>
        <v>0</v>
      </c>
    </row>
    <row r="9" customFormat="false" ht="15" hidden="false" customHeight="false" outlineLevel="0" collapsed="false">
      <c r="A9" s="1"/>
      <c r="B9" s="15" t="s">
        <v>25</v>
      </c>
      <c r="C9" s="16" t="s">
        <v>26</v>
      </c>
      <c r="D9" s="16"/>
      <c r="E9" s="17" t="s">
        <v>22</v>
      </c>
      <c r="F9" s="17" t="s">
        <v>22</v>
      </c>
      <c r="G9" s="17"/>
      <c r="H9" s="17"/>
      <c r="I9" s="17"/>
      <c r="J9" s="18"/>
      <c r="K9" s="17" t="s">
        <v>23</v>
      </c>
      <c r="L9" s="17" t="s">
        <v>23</v>
      </c>
      <c r="M9" s="17" t="s">
        <v>24</v>
      </c>
      <c r="N9" s="17" t="s">
        <v>24</v>
      </c>
      <c r="O9" s="17" t="s">
        <v>22</v>
      </c>
      <c r="P9" s="17" t="s">
        <v>22</v>
      </c>
      <c r="Q9" s="18"/>
      <c r="R9" s="18"/>
      <c r="S9" s="17"/>
      <c r="T9" s="17"/>
      <c r="U9" s="17" t="s">
        <v>23</v>
      </c>
      <c r="V9" s="17" t="s">
        <v>23</v>
      </c>
      <c r="W9" s="17" t="s">
        <v>24</v>
      </c>
      <c r="X9" s="17" t="s">
        <v>24</v>
      </c>
      <c r="Y9" s="17" t="s">
        <v>22</v>
      </c>
      <c r="Z9" s="17" t="s">
        <v>22</v>
      </c>
      <c r="AA9" s="17"/>
      <c r="AB9" s="17"/>
      <c r="AC9" s="17" t="s">
        <v>24</v>
      </c>
      <c r="AD9" s="17"/>
      <c r="AE9" s="17" t="s">
        <v>23</v>
      </c>
      <c r="AF9" s="17" t="s">
        <v>23</v>
      </c>
      <c r="AG9" s="17" t="s">
        <v>24</v>
      </c>
      <c r="AH9" s="17" t="s">
        <v>24</v>
      </c>
      <c r="AI9" s="17" t="s">
        <v>22</v>
      </c>
      <c r="AJ9" s="19" t="n">
        <f aca="false">COUNTIF(E9:AI9,"F")+COUNTIF(E9:AI9,"S")+COUNTIF(E9:AI9,"N")</f>
        <v>20</v>
      </c>
      <c r="AK9" s="20" t="n">
        <f aca="false">COUNTIF(E9:AI9,"F")*Stammdaten!$I$20+COUNTIF(E9:AI9,"S")*Stammdaten!$I$21+COUNTIF(E9:AI9,"N")*Stammdaten!$I$22</f>
        <v>150</v>
      </c>
      <c r="AL9" s="21" t="n">
        <f aca="false">COUNTIF(E9:AI9,"N")</f>
        <v>6</v>
      </c>
      <c r="AM9" s="22" t="n">
        <f aca="false">Stammdaten!$F$7</f>
        <v>150</v>
      </c>
      <c r="AN9" s="23" t="n">
        <f aca="false">AK9-AM9</f>
        <v>0</v>
      </c>
    </row>
    <row r="10" customFormat="false" ht="15" hidden="false" customHeight="false" outlineLevel="0" collapsed="false">
      <c r="A10" s="1"/>
      <c r="B10" s="15" t="s">
        <v>27</v>
      </c>
      <c r="C10" s="16" t="s">
        <v>28</v>
      </c>
      <c r="D10" s="16"/>
      <c r="E10" s="17" t="s">
        <v>24</v>
      </c>
      <c r="F10" s="17" t="s">
        <v>22</v>
      </c>
      <c r="G10" s="17" t="s">
        <v>22</v>
      </c>
      <c r="H10" s="17"/>
      <c r="I10" s="17"/>
      <c r="J10" s="18"/>
      <c r="K10" s="18"/>
      <c r="L10" s="17" t="s">
        <v>23</v>
      </c>
      <c r="M10" s="17" t="s">
        <v>29</v>
      </c>
      <c r="N10" s="17" t="s">
        <v>29</v>
      </c>
      <c r="O10" s="17" t="s">
        <v>29</v>
      </c>
      <c r="P10" s="17" t="s">
        <v>29</v>
      </c>
      <c r="Q10" s="17" t="s">
        <v>29</v>
      </c>
      <c r="R10" s="17" t="s">
        <v>29</v>
      </c>
      <c r="S10" s="17" t="s">
        <v>29</v>
      </c>
      <c r="T10" s="17"/>
      <c r="U10" s="17"/>
      <c r="V10" s="17" t="s">
        <v>23</v>
      </c>
      <c r="W10" s="17" t="s">
        <v>23</v>
      </c>
      <c r="X10" s="17" t="s">
        <v>24</v>
      </c>
      <c r="Y10" s="17" t="s">
        <v>24</v>
      </c>
      <c r="Z10" s="17" t="s">
        <v>22</v>
      </c>
      <c r="AA10" s="17" t="s">
        <v>22</v>
      </c>
      <c r="AB10" s="17"/>
      <c r="AC10" s="17"/>
      <c r="AD10" s="17" t="s">
        <v>22</v>
      </c>
      <c r="AE10" s="18"/>
      <c r="AF10" s="17" t="s">
        <v>23</v>
      </c>
      <c r="AG10" s="17" t="s">
        <v>23</v>
      </c>
      <c r="AH10" s="17" t="s">
        <v>24</v>
      </c>
      <c r="AI10" s="17" t="s">
        <v>24</v>
      </c>
      <c r="AJ10" s="19" t="n">
        <f aca="false">COUNTIF(E10:AI10,"F")+COUNTIF(E10:AI10,"S")+COUNTIF(E10:AI10,"N")</f>
        <v>15</v>
      </c>
      <c r="AK10" s="20" t="n">
        <f aca="false">COUNTIF(E10:AI10,"F")*Stammdaten!$I$20+COUNTIF(E10:AI10,"S")*Stammdaten!$I$21+COUNTIF(E10:AI10,"N")*Stammdaten!$I$22</f>
        <v>112.5</v>
      </c>
      <c r="AL10" s="21" t="n">
        <f aca="false">COUNTIF(E10:AI10,"N")</f>
        <v>5</v>
      </c>
      <c r="AM10" s="22" t="n">
        <f aca="false">Stammdaten!$F$8</f>
        <v>138</v>
      </c>
      <c r="AN10" s="23" t="n">
        <f aca="false">AK10-AM10</f>
        <v>-25.5</v>
      </c>
    </row>
    <row r="11" customFormat="false" ht="15" hidden="false" customHeight="false" outlineLevel="0" collapsed="false">
      <c r="A11" s="1"/>
      <c r="B11" s="15" t="s">
        <v>30</v>
      </c>
      <c r="C11" s="16" t="s">
        <v>31</v>
      </c>
      <c r="D11" s="16"/>
      <c r="E11" s="17" t="s">
        <v>24</v>
      </c>
      <c r="F11" s="17" t="s">
        <v>24</v>
      </c>
      <c r="G11" s="17" t="s">
        <v>22</v>
      </c>
      <c r="H11" s="17" t="s">
        <v>22</v>
      </c>
      <c r="I11" s="17"/>
      <c r="J11" s="18"/>
      <c r="K11" s="18"/>
      <c r="L11" s="17"/>
      <c r="M11" s="17" t="s">
        <v>23</v>
      </c>
      <c r="N11" s="17" t="s">
        <v>23</v>
      </c>
      <c r="O11" s="17" t="s">
        <v>24</v>
      </c>
      <c r="P11" s="17" t="s">
        <v>24</v>
      </c>
      <c r="Q11" s="17" t="s">
        <v>22</v>
      </c>
      <c r="R11" s="17" t="s">
        <v>22</v>
      </c>
      <c r="S11" s="17"/>
      <c r="T11" s="17"/>
      <c r="U11" s="17"/>
      <c r="V11" s="17"/>
      <c r="W11" s="17" t="s">
        <v>23</v>
      </c>
      <c r="X11" s="17" t="s">
        <v>23</v>
      </c>
      <c r="Y11" s="17" t="s">
        <v>24</v>
      </c>
      <c r="Z11" s="17" t="s">
        <v>24</v>
      </c>
      <c r="AA11" s="17" t="s">
        <v>22</v>
      </c>
      <c r="AB11" s="17" t="s">
        <v>22</v>
      </c>
      <c r="AC11" s="17"/>
      <c r="AD11" s="17"/>
      <c r="AE11" s="18"/>
      <c r="AF11" s="18"/>
      <c r="AG11" s="17" t="s">
        <v>23</v>
      </c>
      <c r="AH11" s="17" t="s">
        <v>23</v>
      </c>
      <c r="AI11" s="17" t="s">
        <v>24</v>
      </c>
      <c r="AJ11" s="19" t="n">
        <f aca="false">COUNTIF(E11:AI11,"F")+COUNTIF(E11:AI11,"S")+COUNTIF(E11:AI11,"N")</f>
        <v>19</v>
      </c>
      <c r="AK11" s="20" t="n">
        <f aca="false">COUNTIF(E11:AI11,"F")*Stammdaten!$I$20+COUNTIF(E11:AI11,"S")*Stammdaten!$I$21+COUNTIF(E11:AI11,"N")*Stammdaten!$I$22</f>
        <v>142.5</v>
      </c>
      <c r="AL11" s="21" t="n">
        <f aca="false">COUNTIF(E11:AI11,"N")</f>
        <v>6</v>
      </c>
      <c r="AM11" s="22" t="n">
        <f aca="false">Stammdaten!$F$9</f>
        <v>150</v>
      </c>
      <c r="AN11" s="23" t="n">
        <f aca="false">AK11-AM11</f>
        <v>-7.5</v>
      </c>
    </row>
    <row r="12" customFormat="false" ht="15" hidden="false" customHeight="false" outlineLevel="0" collapsed="false">
      <c r="A12" s="1"/>
      <c r="B12" s="15" t="s">
        <v>32</v>
      </c>
      <c r="C12" s="16" t="s">
        <v>33</v>
      </c>
      <c r="D12" s="16"/>
      <c r="E12" s="17" t="s">
        <v>23</v>
      </c>
      <c r="F12" s="17" t="s">
        <v>24</v>
      </c>
      <c r="G12" s="17" t="s">
        <v>24</v>
      </c>
      <c r="H12" s="17" t="s">
        <v>22</v>
      </c>
      <c r="I12" s="17" t="s">
        <v>22</v>
      </c>
      <c r="J12" s="18"/>
      <c r="K12" s="18"/>
      <c r="L12" s="17"/>
      <c r="M12" s="17" t="s">
        <v>23</v>
      </c>
      <c r="N12" s="17" t="s">
        <v>23</v>
      </c>
      <c r="O12" s="17" t="s">
        <v>34</v>
      </c>
      <c r="P12" s="17" t="s">
        <v>24</v>
      </c>
      <c r="Q12" s="17" t="s">
        <v>24</v>
      </c>
      <c r="R12" s="17" t="s">
        <v>22</v>
      </c>
      <c r="S12" s="17" t="s">
        <v>22</v>
      </c>
      <c r="T12" s="17"/>
      <c r="U12" s="17"/>
      <c r="V12" s="17"/>
      <c r="W12" s="17"/>
      <c r="X12" s="17" t="s">
        <v>23</v>
      </c>
      <c r="Y12" s="17" t="s">
        <v>23</v>
      </c>
      <c r="Z12" s="17" t="s">
        <v>24</v>
      </c>
      <c r="AA12" s="17" t="s">
        <v>24</v>
      </c>
      <c r="AB12" s="17" t="s">
        <v>22</v>
      </c>
      <c r="AC12" s="17" t="s">
        <v>22</v>
      </c>
      <c r="AD12" s="17"/>
      <c r="AE12" s="18"/>
      <c r="AF12" s="18"/>
      <c r="AG12" s="17"/>
      <c r="AH12" s="17" t="s">
        <v>23</v>
      </c>
      <c r="AI12" s="17" t="s">
        <v>23</v>
      </c>
      <c r="AJ12" s="19" t="n">
        <f aca="false">COUNTIF(E12:AI12,"F")+COUNTIF(E12:AI12,"S")+COUNTIF(E12:AI12,"N")</f>
        <v>19</v>
      </c>
      <c r="AK12" s="20" t="n">
        <f aca="false">COUNTIF(E12:AI12,"F")*Stammdaten!$I$20+COUNTIF(E12:AI12,"S")*Stammdaten!$I$21+COUNTIF(E12:AI12,"N")*Stammdaten!$I$22</f>
        <v>142.5</v>
      </c>
      <c r="AL12" s="21" t="n">
        <f aca="false">COUNTIF(E12:AI12,"N")</f>
        <v>7</v>
      </c>
      <c r="AM12" s="22" t="n">
        <f aca="false">Stammdaten!$F$10</f>
        <v>150</v>
      </c>
      <c r="AN12" s="23" t="n">
        <f aca="false">AK12-AM12</f>
        <v>-7.5</v>
      </c>
    </row>
    <row r="13" customFormat="false" ht="15" hidden="false" customHeight="false" outlineLevel="0" collapsed="false">
      <c r="A13" s="1"/>
      <c r="B13" s="15" t="s">
        <v>35</v>
      </c>
      <c r="C13" s="16" t="s">
        <v>36</v>
      </c>
      <c r="D13" s="16"/>
      <c r="E13" s="17" t="s">
        <v>23</v>
      </c>
      <c r="F13" s="17" t="s">
        <v>23</v>
      </c>
      <c r="G13" s="17" t="s">
        <v>24</v>
      </c>
      <c r="H13" s="17" t="s">
        <v>24</v>
      </c>
      <c r="I13" s="17" t="s">
        <v>22</v>
      </c>
      <c r="J13" s="17" t="s">
        <v>22</v>
      </c>
      <c r="K13" s="18"/>
      <c r="L13" s="17"/>
      <c r="M13" s="17"/>
      <c r="N13" s="17" t="s">
        <v>24</v>
      </c>
      <c r="O13" s="17" t="s">
        <v>23</v>
      </c>
      <c r="P13" s="17" t="s">
        <v>23</v>
      </c>
      <c r="Q13" s="17" t="s">
        <v>24</v>
      </c>
      <c r="R13" s="17" t="s">
        <v>24</v>
      </c>
      <c r="S13" s="17" t="s">
        <v>22</v>
      </c>
      <c r="T13" s="17" t="s">
        <v>22</v>
      </c>
      <c r="U13" s="17"/>
      <c r="V13" s="17"/>
      <c r="W13" s="17"/>
      <c r="X13" s="18"/>
      <c r="Y13" s="17" t="s">
        <v>23</v>
      </c>
      <c r="Z13" s="17" t="s">
        <v>23</v>
      </c>
      <c r="AA13" s="17" t="s">
        <v>24</v>
      </c>
      <c r="AB13" s="17" t="s">
        <v>24</v>
      </c>
      <c r="AC13" s="17" t="s">
        <v>22</v>
      </c>
      <c r="AD13" s="17" t="s">
        <v>22</v>
      </c>
      <c r="AE13" s="18"/>
      <c r="AF13" s="18"/>
      <c r="AG13" s="17"/>
      <c r="AH13" s="17"/>
      <c r="AI13" s="17" t="s">
        <v>23</v>
      </c>
      <c r="AJ13" s="19" t="n">
        <f aca="false">COUNTIF(E13:AI13,"F")+COUNTIF(E13:AI13,"S")+COUNTIF(E13:AI13,"N")</f>
        <v>20</v>
      </c>
      <c r="AK13" s="20" t="n">
        <f aca="false">COUNTIF(E13:AI13,"F")*Stammdaten!$I$20+COUNTIF(E13:AI13,"S")*Stammdaten!$I$21+COUNTIF(E13:AI13,"N")*Stammdaten!$I$22</f>
        <v>150</v>
      </c>
      <c r="AL13" s="21" t="n">
        <f aca="false">COUNTIF(E13:AI13,"N")</f>
        <v>7</v>
      </c>
      <c r="AM13" s="22" t="n">
        <f aca="false">Stammdaten!$F$11</f>
        <v>138</v>
      </c>
      <c r="AN13" s="23" t="n">
        <f aca="false">AK13-AM13</f>
        <v>12</v>
      </c>
    </row>
    <row r="14" customFormat="false" ht="15" hidden="false" customHeight="false" outlineLevel="0" collapsed="false">
      <c r="A14" s="1"/>
      <c r="B14" s="15" t="s">
        <v>37</v>
      </c>
      <c r="C14" s="16" t="s">
        <v>38</v>
      </c>
      <c r="D14" s="16"/>
      <c r="E14" s="17"/>
      <c r="F14" s="17" t="s">
        <v>23</v>
      </c>
      <c r="G14" s="17" t="s">
        <v>23</v>
      </c>
      <c r="H14" s="17" t="s">
        <v>24</v>
      </c>
      <c r="I14" s="17" t="s">
        <v>24</v>
      </c>
      <c r="J14" s="17" t="s">
        <v>22</v>
      </c>
      <c r="K14" s="17" t="s">
        <v>22</v>
      </c>
      <c r="L14" s="17"/>
      <c r="M14" s="17"/>
      <c r="N14" s="17"/>
      <c r="O14" s="17" t="s">
        <v>24</v>
      </c>
      <c r="P14" s="17" t="s">
        <v>23</v>
      </c>
      <c r="Q14" s="17" t="s">
        <v>23</v>
      </c>
      <c r="R14" s="17" t="s">
        <v>24</v>
      </c>
      <c r="S14" s="17" t="s">
        <v>24</v>
      </c>
      <c r="T14" s="17" t="s">
        <v>22</v>
      </c>
      <c r="U14" s="17" t="s">
        <v>22</v>
      </c>
      <c r="V14" s="17"/>
      <c r="W14" s="17"/>
      <c r="X14" s="17" t="s">
        <v>29</v>
      </c>
      <c r="Y14" s="17" t="s">
        <v>29</v>
      </c>
      <c r="Z14" s="17" t="s">
        <v>29</v>
      </c>
      <c r="AA14" s="17" t="s">
        <v>29</v>
      </c>
      <c r="AB14" s="17" t="s">
        <v>29</v>
      </c>
      <c r="AC14" s="17" t="s">
        <v>29</v>
      </c>
      <c r="AD14" s="17" t="s">
        <v>29</v>
      </c>
      <c r="AE14" s="17" t="s">
        <v>22</v>
      </c>
      <c r="AF14" s="18"/>
      <c r="AG14" s="17"/>
      <c r="AH14" s="17"/>
      <c r="AI14" s="17"/>
      <c r="AJ14" s="19" t="n">
        <f aca="false">COUNTIF(E14:AI14,"F")+COUNTIF(E14:AI14,"S")+COUNTIF(E14:AI14,"N")</f>
        <v>14</v>
      </c>
      <c r="AK14" s="20" t="n">
        <f aca="false">COUNTIF(E14:AI14,"F")*Stammdaten!$I$20+COUNTIF(E14:AI14,"S")*Stammdaten!$I$21+COUNTIF(E14:AI14,"N")*Stammdaten!$I$22</f>
        <v>105</v>
      </c>
      <c r="AL14" s="21" t="n">
        <f aca="false">COUNTIF(E14:AI14,"N")</f>
        <v>4</v>
      </c>
      <c r="AM14" s="22" t="n">
        <f aca="false">Stammdaten!$F$12</f>
        <v>150</v>
      </c>
      <c r="AN14" s="23" t="n">
        <f aca="false">AK14-AM14</f>
        <v>-45</v>
      </c>
    </row>
    <row r="15" customFormat="false" ht="15" hidden="false" customHeight="false" outlineLevel="0" collapsed="false">
      <c r="A15" s="1"/>
      <c r="B15" s="15" t="s">
        <v>39</v>
      </c>
      <c r="C15" s="16" t="s">
        <v>40</v>
      </c>
      <c r="D15" s="16"/>
      <c r="E15" s="17"/>
      <c r="F15" s="17"/>
      <c r="G15" s="17" t="s">
        <v>23</v>
      </c>
      <c r="H15" s="17" t="s">
        <v>23</v>
      </c>
      <c r="I15" s="17" t="s">
        <v>24</v>
      </c>
      <c r="J15" s="17" t="s">
        <v>24</v>
      </c>
      <c r="K15" s="17" t="s">
        <v>22</v>
      </c>
      <c r="L15" s="17" t="s">
        <v>22</v>
      </c>
      <c r="M15" s="17"/>
      <c r="N15" s="17"/>
      <c r="O15" s="17"/>
      <c r="P15" s="17" t="s">
        <v>22</v>
      </c>
      <c r="Q15" s="17" t="s">
        <v>23</v>
      </c>
      <c r="R15" s="17" t="s">
        <v>23</v>
      </c>
      <c r="S15" s="17" t="s">
        <v>24</v>
      </c>
      <c r="T15" s="17" t="s">
        <v>24</v>
      </c>
      <c r="U15" s="17" t="s">
        <v>22</v>
      </c>
      <c r="V15" s="17" t="s">
        <v>22</v>
      </c>
      <c r="W15" s="17"/>
      <c r="X15" s="18"/>
      <c r="Y15" s="18"/>
      <c r="Z15" s="17"/>
      <c r="AA15" s="17" t="s">
        <v>23</v>
      </c>
      <c r="AB15" s="17" t="s">
        <v>23</v>
      </c>
      <c r="AC15" s="17" t="s">
        <v>24</v>
      </c>
      <c r="AD15" s="17" t="s">
        <v>24</v>
      </c>
      <c r="AE15" s="17" t="s">
        <v>22</v>
      </c>
      <c r="AF15" s="17" t="s">
        <v>22</v>
      </c>
      <c r="AG15" s="17"/>
      <c r="AH15" s="17"/>
      <c r="AI15" s="17"/>
      <c r="AJ15" s="19" t="n">
        <f aca="false">COUNTIF(E15:AI15,"F")+COUNTIF(E15:AI15,"S")+COUNTIF(E15:AI15,"N")</f>
        <v>19</v>
      </c>
      <c r="AK15" s="20" t="n">
        <f aca="false">COUNTIF(E15:AI15,"F")*Stammdaten!$I$20+COUNTIF(E15:AI15,"S")*Stammdaten!$I$21+COUNTIF(E15:AI15,"N")*Stammdaten!$I$22</f>
        <v>142.5</v>
      </c>
      <c r="AL15" s="21" t="n">
        <f aca="false">COUNTIF(E15:AI15,"N")</f>
        <v>6</v>
      </c>
      <c r="AM15" s="22" t="n">
        <f aca="false">Stammdaten!$F$13</f>
        <v>150</v>
      </c>
      <c r="AN15" s="23" t="n">
        <f aca="false">AK15-AM15</f>
        <v>-7.5</v>
      </c>
    </row>
    <row r="16" customFormat="false" ht="15" hidden="false" customHeight="false" outlineLevel="0" collapsed="false">
      <c r="A16" s="1"/>
      <c r="B16" s="15" t="s">
        <v>41</v>
      </c>
      <c r="C16" s="16" t="s">
        <v>42</v>
      </c>
      <c r="D16" s="16"/>
      <c r="E16" s="17"/>
      <c r="F16" s="17"/>
      <c r="G16" s="17"/>
      <c r="H16" s="17" t="s">
        <v>23</v>
      </c>
      <c r="I16" s="17" t="s">
        <v>23</v>
      </c>
      <c r="J16" s="17" t="s">
        <v>24</v>
      </c>
      <c r="K16" s="17" t="s">
        <v>24</v>
      </c>
      <c r="L16" s="17" t="s">
        <v>22</v>
      </c>
      <c r="M16" s="17" t="s">
        <v>22</v>
      </c>
      <c r="N16" s="17"/>
      <c r="O16" s="17"/>
      <c r="P16" s="17"/>
      <c r="Q16" s="17" t="s">
        <v>22</v>
      </c>
      <c r="R16" s="17" t="s">
        <v>23</v>
      </c>
      <c r="S16" s="17" t="s">
        <v>23</v>
      </c>
      <c r="T16" s="17" t="s">
        <v>24</v>
      </c>
      <c r="U16" s="17" t="s">
        <v>24</v>
      </c>
      <c r="V16" s="17" t="s">
        <v>22</v>
      </c>
      <c r="W16" s="17" t="s">
        <v>22</v>
      </c>
      <c r="X16" s="18"/>
      <c r="Y16" s="18"/>
      <c r="Z16" s="17" t="s">
        <v>23</v>
      </c>
      <c r="AA16" s="17" t="s">
        <v>34</v>
      </c>
      <c r="AB16" s="17" t="s">
        <v>23</v>
      </c>
      <c r="AC16" s="17" t="s">
        <v>23</v>
      </c>
      <c r="AD16" s="17" t="s">
        <v>24</v>
      </c>
      <c r="AE16" s="17" t="s">
        <v>24</v>
      </c>
      <c r="AF16" s="17" t="s">
        <v>22</v>
      </c>
      <c r="AG16" s="17" t="s">
        <v>22</v>
      </c>
      <c r="AH16" s="17"/>
      <c r="AI16" s="17"/>
      <c r="AJ16" s="19" t="n">
        <f aca="false">COUNTIF(E16:AI16,"F")+COUNTIF(E16:AI16,"S")+COUNTIF(E16:AI16,"N")</f>
        <v>20</v>
      </c>
      <c r="AK16" s="20" t="n">
        <f aca="false">COUNTIF(E16:AI16,"F")*Stammdaten!$I$20+COUNTIF(E16:AI16,"S")*Stammdaten!$I$21+COUNTIF(E16:AI16,"N")*Stammdaten!$I$22</f>
        <v>150</v>
      </c>
      <c r="AL16" s="21" t="n">
        <f aca="false">COUNTIF(E16:AI16,"N")</f>
        <v>7</v>
      </c>
      <c r="AM16" s="22" t="n">
        <f aca="false">Stammdaten!$F$14</f>
        <v>142</v>
      </c>
      <c r="AN16" s="23" t="n">
        <f aca="false">AK16-AM16</f>
        <v>8</v>
      </c>
    </row>
    <row r="17" customFormat="false" ht="15" hidden="false" customHeight="false" outlineLevel="0" collapsed="false">
      <c r="A17" s="1"/>
      <c r="B17" s="15" t="s">
        <v>43</v>
      </c>
      <c r="C17" s="16" t="s">
        <v>44</v>
      </c>
      <c r="D17" s="16"/>
      <c r="E17" s="17"/>
      <c r="F17" s="17"/>
      <c r="G17" s="17"/>
      <c r="H17" s="17"/>
      <c r="I17" s="17" t="s">
        <v>23</v>
      </c>
      <c r="J17" s="17" t="s">
        <v>23</v>
      </c>
      <c r="K17" s="17" t="s">
        <v>24</v>
      </c>
      <c r="L17" s="17" t="s">
        <v>24</v>
      </c>
      <c r="M17" s="17" t="s">
        <v>22</v>
      </c>
      <c r="N17" s="17" t="s">
        <v>22</v>
      </c>
      <c r="O17" s="17"/>
      <c r="P17" s="17"/>
      <c r="Q17" s="18"/>
      <c r="R17" s="18"/>
      <c r="S17" s="17" t="s">
        <v>23</v>
      </c>
      <c r="T17" s="17" t="s">
        <v>23</v>
      </c>
      <c r="U17" s="17" t="s">
        <v>24</v>
      </c>
      <c r="V17" s="17" t="s">
        <v>24</v>
      </c>
      <c r="W17" s="17" t="s">
        <v>22</v>
      </c>
      <c r="X17" s="17" t="s">
        <v>22</v>
      </c>
      <c r="Y17" s="18"/>
      <c r="Z17" s="17"/>
      <c r="AA17" s="17" t="s">
        <v>23</v>
      </c>
      <c r="AB17" s="17"/>
      <c r="AC17" s="17" t="s">
        <v>23</v>
      </c>
      <c r="AD17" s="17" t="s">
        <v>23</v>
      </c>
      <c r="AE17" s="17" t="s">
        <v>24</v>
      </c>
      <c r="AF17" s="17" t="s">
        <v>24</v>
      </c>
      <c r="AG17" s="17" t="s">
        <v>22</v>
      </c>
      <c r="AH17" s="17" t="s">
        <v>22</v>
      </c>
      <c r="AI17" s="17"/>
      <c r="AJ17" s="19" t="n">
        <f aca="false">COUNTIF(E17:AI17,"F")+COUNTIF(E17:AI17,"S")+COUNTIF(E17:AI17,"N")</f>
        <v>19</v>
      </c>
      <c r="AK17" s="20" t="n">
        <f aca="false">COUNTIF(E17:AI17,"F")*Stammdaten!$I$20+COUNTIF(E17:AI17,"S")*Stammdaten!$I$21+COUNTIF(E17:AI17,"N")*Stammdaten!$I$22</f>
        <v>142.5</v>
      </c>
      <c r="AL17" s="21" t="n">
        <f aca="false">COUNTIF(E17:AI17,"N")</f>
        <v>7</v>
      </c>
      <c r="AM17" s="22" t="n">
        <f aca="false">Stammdaten!$F$15</f>
        <v>150</v>
      </c>
      <c r="AN17" s="23" t="n">
        <f aca="false">AK17-AM17</f>
        <v>-7.5</v>
      </c>
    </row>
    <row r="18" customFormat="false" ht="15" hidden="false" customHeight="false" outlineLevel="0" collapsed="false">
      <c r="A18" s="1"/>
    </row>
    <row r="19" customFormat="false" ht="15" hidden="false" customHeight="false" outlineLevel="0" collapsed="false">
      <c r="A19" s="1"/>
      <c r="B19" s="24"/>
      <c r="C19" s="25" t="s">
        <v>45</v>
      </c>
      <c r="D19" s="25"/>
      <c r="E19" s="26" t="n">
        <f aca="false">COUNTIF(E8:E17,"F")</f>
        <v>2</v>
      </c>
      <c r="F19" s="26" t="n">
        <f aca="false">COUNTIF(F8:F17,"F")</f>
        <v>2</v>
      </c>
      <c r="G19" s="26" t="n">
        <f aca="false">COUNTIF(G8:G17,"F")</f>
        <v>2</v>
      </c>
      <c r="H19" s="26" t="n">
        <f aca="false">COUNTIF(H8:H17,"F")</f>
        <v>2</v>
      </c>
      <c r="I19" s="26" t="n">
        <f aca="false">COUNTIF(I8:I17,"F")</f>
        <v>2</v>
      </c>
      <c r="J19" s="26" t="n">
        <f aca="false">COUNTIF(J8:J17,"F")</f>
        <v>2</v>
      </c>
      <c r="K19" s="26" t="n">
        <f aca="false">COUNTIF(K8:K17,"F")</f>
        <v>2</v>
      </c>
      <c r="L19" s="26" t="n">
        <f aca="false">COUNTIF(L8:L17,"F")</f>
        <v>2</v>
      </c>
      <c r="M19" s="26" t="n">
        <f aca="false">COUNTIF(M8:M17,"F")</f>
        <v>2</v>
      </c>
      <c r="N19" s="26" t="n">
        <f aca="false">COUNTIF(N8:N17,"F")</f>
        <v>2</v>
      </c>
      <c r="O19" s="26" t="n">
        <f aca="false">COUNTIF(O8:O17,"F")</f>
        <v>2</v>
      </c>
      <c r="P19" s="26" t="n">
        <f aca="false">COUNTIF(P8:P17,"F")</f>
        <v>2</v>
      </c>
      <c r="Q19" s="26" t="n">
        <f aca="false">COUNTIF(Q8:Q17,"F")</f>
        <v>2</v>
      </c>
      <c r="R19" s="26" t="n">
        <f aca="false">COUNTIF(R8:R17,"F")</f>
        <v>2</v>
      </c>
      <c r="S19" s="26" t="n">
        <f aca="false">COUNTIF(S8:S17,"F")</f>
        <v>2</v>
      </c>
      <c r="T19" s="26" t="n">
        <f aca="false">COUNTIF(T8:T17,"F")</f>
        <v>2</v>
      </c>
      <c r="U19" s="26" t="n">
        <f aca="false">COUNTIF(U8:U17,"F")</f>
        <v>2</v>
      </c>
      <c r="V19" s="26" t="n">
        <f aca="false">COUNTIF(V8:V17,"F")</f>
        <v>2</v>
      </c>
      <c r="W19" s="26" t="n">
        <f aca="false">COUNTIF(W8:W17,"F")</f>
        <v>2</v>
      </c>
      <c r="X19" s="26" t="n">
        <f aca="false">COUNTIF(X8:X17,"F")</f>
        <v>2</v>
      </c>
      <c r="Y19" s="26" t="n">
        <f aca="false">COUNTIF(Y8:Y17,"F")</f>
        <v>2</v>
      </c>
      <c r="Z19" s="26" t="n">
        <f aca="false">COUNTIF(Z8:Z17,"F")</f>
        <v>2</v>
      </c>
      <c r="AA19" s="26" t="n">
        <f aca="false">COUNTIF(AA8:AA17,"F")</f>
        <v>2</v>
      </c>
      <c r="AB19" s="26" t="n">
        <f aca="false">COUNTIF(AB8:AB17,"F")</f>
        <v>2</v>
      </c>
      <c r="AC19" s="26" t="n">
        <f aca="false">COUNTIF(AC8:AC17,"F")</f>
        <v>2</v>
      </c>
      <c r="AD19" s="26" t="n">
        <f aca="false">COUNTIF(AD8:AD17,"F")</f>
        <v>2</v>
      </c>
      <c r="AE19" s="26" t="n">
        <f aca="false">COUNTIF(AE8:AE17,"F")</f>
        <v>2</v>
      </c>
      <c r="AF19" s="26" t="n">
        <f aca="false">COUNTIF(AF8:AF17,"F")</f>
        <v>2</v>
      </c>
      <c r="AG19" s="26" t="n">
        <f aca="false">COUNTIF(AG8:AG17,"F")</f>
        <v>2</v>
      </c>
      <c r="AH19" s="26" t="n">
        <f aca="false">COUNTIF(AH8:AH17,"F")</f>
        <v>2</v>
      </c>
      <c r="AI19" s="26" t="n">
        <f aca="false">COUNTIF(AI8:AI17,"F")</f>
        <v>2</v>
      </c>
      <c r="AJ19" s="27" t="n">
        <f aca="false">SUM(E19:AI19)</f>
        <v>62</v>
      </c>
    </row>
    <row r="20" customFormat="false" ht="15" hidden="false" customHeight="false" outlineLevel="0" collapsed="false">
      <c r="A20" s="1"/>
      <c r="B20" s="28"/>
      <c r="C20" s="29" t="s">
        <v>46</v>
      </c>
      <c r="D20" s="29"/>
      <c r="E20" s="30" t="n">
        <f aca="false">COUNTIF(E8:E17,"S")</f>
        <v>2</v>
      </c>
      <c r="F20" s="30" t="n">
        <f aca="false">COUNTIF(F8:F17,"S")</f>
        <v>2</v>
      </c>
      <c r="G20" s="30" t="n">
        <f aca="false">COUNTIF(G8:G17,"S")</f>
        <v>2</v>
      </c>
      <c r="H20" s="30" t="n">
        <f aca="false">COUNTIF(H8:H17,"S")</f>
        <v>2</v>
      </c>
      <c r="I20" s="30" t="n">
        <f aca="false">COUNTIF(I8:I17,"S")</f>
        <v>2</v>
      </c>
      <c r="J20" s="30" t="n">
        <f aca="false">COUNTIF(J8:J17,"S")</f>
        <v>2</v>
      </c>
      <c r="K20" s="30" t="n">
        <f aca="false">COUNTIF(K8:K17,"S")</f>
        <v>2</v>
      </c>
      <c r="L20" s="30" t="n">
        <f aca="false">COUNTIF(L8:L17,"S")</f>
        <v>2</v>
      </c>
      <c r="M20" s="30" t="n">
        <f aca="false">COUNTIF(M8:M17,"S")</f>
        <v>2</v>
      </c>
      <c r="N20" s="30" t="n">
        <f aca="false">COUNTIF(N8:N17,"S")</f>
        <v>2</v>
      </c>
      <c r="O20" s="30" t="n">
        <f aca="false">COUNTIF(O8:O17,"S")</f>
        <v>2</v>
      </c>
      <c r="P20" s="30" t="n">
        <f aca="false">COUNTIF(P8:P17,"S")</f>
        <v>2</v>
      </c>
      <c r="Q20" s="30" t="n">
        <f aca="false">COUNTIF(Q8:Q17,"S")</f>
        <v>2</v>
      </c>
      <c r="R20" s="30" t="n">
        <f aca="false">COUNTIF(R8:R17,"S")</f>
        <v>2</v>
      </c>
      <c r="S20" s="30" t="n">
        <f aca="false">COUNTIF(S8:S17,"S")</f>
        <v>2</v>
      </c>
      <c r="T20" s="30" t="n">
        <f aca="false">COUNTIF(T8:T17,"S")</f>
        <v>2</v>
      </c>
      <c r="U20" s="30" t="n">
        <f aca="false">COUNTIF(U8:U17,"S")</f>
        <v>2</v>
      </c>
      <c r="V20" s="30" t="n">
        <f aca="false">COUNTIF(V8:V17,"S")</f>
        <v>2</v>
      </c>
      <c r="W20" s="30" t="n">
        <f aca="false">COUNTIF(W8:W17,"S")</f>
        <v>2</v>
      </c>
      <c r="X20" s="30" t="n">
        <f aca="false">COUNTIF(X8:X17,"S")</f>
        <v>2</v>
      </c>
      <c r="Y20" s="30" t="n">
        <f aca="false">COUNTIF(Y8:Y17,"S")</f>
        <v>2</v>
      </c>
      <c r="Z20" s="30" t="n">
        <f aca="false">COUNTIF(Z8:Z17,"S")</f>
        <v>2</v>
      </c>
      <c r="AA20" s="30" t="n">
        <f aca="false">COUNTIF(AA8:AA17,"S")</f>
        <v>2</v>
      </c>
      <c r="AB20" s="30" t="n">
        <f aca="false">COUNTIF(AB8:AB17,"S")</f>
        <v>2</v>
      </c>
      <c r="AC20" s="30" t="n">
        <f aca="false">COUNTIF(AC8:AC17,"S")</f>
        <v>2</v>
      </c>
      <c r="AD20" s="30" t="n">
        <f aca="false">COUNTIF(AD8:AD17,"S")</f>
        <v>2</v>
      </c>
      <c r="AE20" s="30" t="n">
        <f aca="false">COUNTIF(AE8:AE17,"S")</f>
        <v>2</v>
      </c>
      <c r="AF20" s="30" t="n">
        <f aca="false">COUNTIF(AF8:AF17,"S")</f>
        <v>2</v>
      </c>
      <c r="AG20" s="30" t="n">
        <f aca="false">COUNTIF(AG8:AG17,"S")</f>
        <v>2</v>
      </c>
      <c r="AH20" s="30" t="n">
        <f aca="false">COUNTIF(AH8:AH17,"S")</f>
        <v>2</v>
      </c>
      <c r="AI20" s="30" t="n">
        <f aca="false">COUNTIF(AI8:AI17,"S")</f>
        <v>2</v>
      </c>
      <c r="AJ20" s="31" t="n">
        <f aca="false">SUM(E20:AI20)</f>
        <v>62</v>
      </c>
    </row>
    <row r="21" customFormat="false" ht="15" hidden="false" customHeight="false" outlineLevel="0" collapsed="false">
      <c r="A21" s="1"/>
      <c r="B21" s="32"/>
      <c r="C21" s="33" t="s">
        <v>47</v>
      </c>
      <c r="D21" s="33"/>
      <c r="E21" s="34" t="n">
        <f aca="false">COUNTIF(E8:E17,"N")</f>
        <v>2</v>
      </c>
      <c r="F21" s="34" t="n">
        <f aca="false">COUNTIF(F8:F17,"N")</f>
        <v>2</v>
      </c>
      <c r="G21" s="34" t="n">
        <f aca="false">COUNTIF(G8:G17,"N")</f>
        <v>2</v>
      </c>
      <c r="H21" s="34" t="n">
        <f aca="false">COUNTIF(H8:H17,"N")</f>
        <v>2</v>
      </c>
      <c r="I21" s="34" t="n">
        <f aca="false">COUNTIF(I8:I17,"N")</f>
        <v>2</v>
      </c>
      <c r="J21" s="34" t="n">
        <f aca="false">COUNTIF(J8:J17,"N")</f>
        <v>2</v>
      </c>
      <c r="K21" s="34" t="n">
        <f aca="false">COUNTIF(K8:K17,"N")</f>
        <v>2</v>
      </c>
      <c r="L21" s="34" t="n">
        <f aca="false">COUNTIF(L8:L17,"N")</f>
        <v>2</v>
      </c>
      <c r="M21" s="34" t="n">
        <f aca="false">COUNTIF(M8:M17,"N")</f>
        <v>2</v>
      </c>
      <c r="N21" s="34" t="n">
        <f aca="false">COUNTIF(N8:N17,"N")</f>
        <v>2</v>
      </c>
      <c r="O21" s="34" t="n">
        <f aca="false">COUNTIF(O8:O17,"N")</f>
        <v>1</v>
      </c>
      <c r="P21" s="34" t="n">
        <f aca="false">COUNTIF(P8:P17,"N")</f>
        <v>2</v>
      </c>
      <c r="Q21" s="34" t="n">
        <f aca="false">COUNTIF(Q8:Q17,"N")</f>
        <v>2</v>
      </c>
      <c r="R21" s="34" t="n">
        <f aca="false">COUNTIF(R8:R17,"N")</f>
        <v>2</v>
      </c>
      <c r="S21" s="34" t="n">
        <f aca="false">COUNTIF(S8:S17,"N")</f>
        <v>2</v>
      </c>
      <c r="T21" s="34" t="n">
        <f aca="false">COUNTIF(T8:T17,"N")</f>
        <v>2</v>
      </c>
      <c r="U21" s="34" t="n">
        <f aca="false">COUNTIF(U8:U17,"N")</f>
        <v>2</v>
      </c>
      <c r="V21" s="34" t="n">
        <f aca="false">COUNTIF(V8:V17,"N")</f>
        <v>2</v>
      </c>
      <c r="W21" s="34" t="n">
        <f aca="false">COUNTIF(W8:W17,"N")</f>
        <v>2</v>
      </c>
      <c r="X21" s="34" t="n">
        <f aca="false">COUNTIF(X8:X17,"N")</f>
        <v>2</v>
      </c>
      <c r="Y21" s="34" t="n">
        <f aca="false">COUNTIF(Y8:Y17,"N")</f>
        <v>2</v>
      </c>
      <c r="Z21" s="34" t="n">
        <f aca="false">COUNTIF(Z8:Z17,"N")</f>
        <v>2</v>
      </c>
      <c r="AA21" s="34" t="n">
        <f aca="false">COUNTIF(AA8:AA17,"N")</f>
        <v>2</v>
      </c>
      <c r="AB21" s="34" t="n">
        <f aca="false">COUNTIF(AB8:AB17,"N")</f>
        <v>2</v>
      </c>
      <c r="AC21" s="34" t="n">
        <f aca="false">COUNTIF(AC8:AC17,"N")</f>
        <v>2</v>
      </c>
      <c r="AD21" s="34" t="n">
        <f aca="false">COUNTIF(AD8:AD17,"N")</f>
        <v>2</v>
      </c>
      <c r="AE21" s="34" t="n">
        <f aca="false">COUNTIF(AE8:AE17,"N")</f>
        <v>2</v>
      </c>
      <c r="AF21" s="34" t="n">
        <f aca="false">COUNTIF(AF8:AF17,"N")</f>
        <v>2</v>
      </c>
      <c r="AG21" s="34" t="n">
        <f aca="false">COUNTIF(AG8:AG17,"N")</f>
        <v>2</v>
      </c>
      <c r="AH21" s="34" t="n">
        <f aca="false">COUNTIF(AH8:AH17,"N")</f>
        <v>2</v>
      </c>
      <c r="AI21" s="34" t="n">
        <f aca="false">COUNTIF(AI8:AI17,"N")</f>
        <v>2</v>
      </c>
      <c r="AJ21" s="35" t="n">
        <f aca="false">SUM(E21:AI21)</f>
        <v>61</v>
      </c>
    </row>
    <row r="22" customFormat="false" ht="15" hidden="false" customHeight="false" outlineLevel="0" collapsed="false">
      <c r="A22" s="1"/>
      <c r="B22" s="36"/>
      <c r="C22" s="37" t="s">
        <v>48</v>
      </c>
      <c r="D22" s="37"/>
      <c r="E22" s="38" t="n">
        <f aca="false">COUNTIF(E8:E17,"U")</f>
        <v>0</v>
      </c>
      <c r="F22" s="38" t="n">
        <f aca="false">COUNTIF(F8:F17,"U")</f>
        <v>0</v>
      </c>
      <c r="G22" s="38" t="n">
        <f aca="false">COUNTIF(G8:G17,"U")</f>
        <v>0</v>
      </c>
      <c r="H22" s="38" t="n">
        <f aca="false">COUNTIF(H8:H17,"U")</f>
        <v>0</v>
      </c>
      <c r="I22" s="38" t="n">
        <f aca="false">COUNTIF(I8:I17,"U")</f>
        <v>0</v>
      </c>
      <c r="J22" s="38" t="n">
        <f aca="false">COUNTIF(J8:J17,"U")</f>
        <v>0</v>
      </c>
      <c r="K22" s="38" t="n">
        <f aca="false">COUNTIF(K8:K17,"U")</f>
        <v>0</v>
      </c>
      <c r="L22" s="38" t="n">
        <f aca="false">COUNTIF(L8:L17,"U")</f>
        <v>0</v>
      </c>
      <c r="M22" s="38" t="n">
        <f aca="false">COUNTIF(M8:M17,"U")</f>
        <v>1</v>
      </c>
      <c r="N22" s="38" t="n">
        <f aca="false">COUNTIF(N8:N17,"U")</f>
        <v>1</v>
      </c>
      <c r="O22" s="38" t="n">
        <f aca="false">COUNTIF(O8:O17,"U")</f>
        <v>1</v>
      </c>
      <c r="P22" s="38" t="n">
        <f aca="false">COUNTIF(P8:P17,"U")</f>
        <v>1</v>
      </c>
      <c r="Q22" s="38" t="n">
        <f aca="false">COUNTIF(Q8:Q17,"U")</f>
        <v>1</v>
      </c>
      <c r="R22" s="38" t="n">
        <f aca="false">COUNTIF(R8:R17,"U")</f>
        <v>1</v>
      </c>
      <c r="S22" s="38" t="n">
        <f aca="false">COUNTIF(S8:S17,"U")</f>
        <v>1</v>
      </c>
      <c r="T22" s="38" t="n">
        <f aca="false">COUNTIF(T8:T17,"U")</f>
        <v>0</v>
      </c>
      <c r="U22" s="38" t="n">
        <f aca="false">COUNTIF(U8:U17,"U")</f>
        <v>0</v>
      </c>
      <c r="V22" s="38" t="n">
        <f aca="false">COUNTIF(V8:V17,"U")</f>
        <v>0</v>
      </c>
      <c r="W22" s="38" t="n">
        <f aca="false">COUNTIF(W8:W17,"U")</f>
        <v>0</v>
      </c>
      <c r="X22" s="38" t="n">
        <f aca="false">COUNTIF(X8:X17,"U")</f>
        <v>1</v>
      </c>
      <c r="Y22" s="38" t="n">
        <f aca="false">COUNTIF(Y8:Y17,"U")</f>
        <v>1</v>
      </c>
      <c r="Z22" s="38" t="n">
        <f aca="false">COUNTIF(Z8:Z17,"U")</f>
        <v>1</v>
      </c>
      <c r="AA22" s="38" t="n">
        <f aca="false">COUNTIF(AA8:AA17,"U")</f>
        <v>1</v>
      </c>
      <c r="AB22" s="38" t="n">
        <f aca="false">COUNTIF(AB8:AB17,"U")</f>
        <v>1</v>
      </c>
      <c r="AC22" s="38" t="n">
        <f aca="false">COUNTIF(AC8:AC17,"U")</f>
        <v>1</v>
      </c>
      <c r="AD22" s="38" t="n">
        <f aca="false">COUNTIF(AD8:AD17,"U")</f>
        <v>1</v>
      </c>
      <c r="AE22" s="38" t="n">
        <f aca="false">COUNTIF(AE8:AE17,"U")</f>
        <v>0</v>
      </c>
      <c r="AF22" s="38" t="n">
        <f aca="false">COUNTIF(AF8:AF17,"U")</f>
        <v>0</v>
      </c>
      <c r="AG22" s="38" t="n">
        <f aca="false">COUNTIF(AG8:AG17,"U")</f>
        <v>0</v>
      </c>
      <c r="AH22" s="38" t="n">
        <f aca="false">COUNTIF(AH8:AH17,"U")</f>
        <v>0</v>
      </c>
      <c r="AI22" s="38" t="n">
        <f aca="false">COUNTIF(AI8:AI17,"U")</f>
        <v>0</v>
      </c>
      <c r="AJ22" s="39" t="n">
        <f aca="false">SUM(E22:AI22)</f>
        <v>14</v>
      </c>
    </row>
    <row r="23" customFormat="false" ht="15" hidden="false" customHeight="false" outlineLevel="0" collapsed="false">
      <c r="A23" s="1"/>
      <c r="B23" s="40"/>
      <c r="C23" s="41" t="s">
        <v>49</v>
      </c>
      <c r="D23" s="41"/>
      <c r="E23" s="42" t="n">
        <f aca="false">COUNTIF(E8:E17,"K")</f>
        <v>0</v>
      </c>
      <c r="F23" s="42" t="n">
        <f aca="false">COUNTIF(F8:F17,"K")</f>
        <v>0</v>
      </c>
      <c r="G23" s="42" t="n">
        <f aca="false">COUNTIF(G8:G17,"K")</f>
        <v>0</v>
      </c>
      <c r="H23" s="42" t="n">
        <f aca="false">COUNTIF(H8:H17,"K")</f>
        <v>0</v>
      </c>
      <c r="I23" s="42" t="n">
        <f aca="false">COUNTIF(I8:I17,"K")</f>
        <v>0</v>
      </c>
      <c r="J23" s="42" t="n">
        <f aca="false">COUNTIF(J8:J17,"K")</f>
        <v>0</v>
      </c>
      <c r="K23" s="42" t="n">
        <f aca="false">COUNTIF(K8:K17,"K")</f>
        <v>0</v>
      </c>
      <c r="L23" s="42" t="n">
        <f aca="false">COUNTIF(L8:L17,"K")</f>
        <v>0</v>
      </c>
      <c r="M23" s="42" t="n">
        <f aca="false">COUNTIF(M8:M17,"K")</f>
        <v>0</v>
      </c>
      <c r="N23" s="42" t="n">
        <f aca="false">COUNTIF(N8:N17,"K")</f>
        <v>0</v>
      </c>
      <c r="O23" s="42" t="n">
        <f aca="false">COUNTIF(O8:O17,"K")</f>
        <v>1</v>
      </c>
      <c r="P23" s="42" t="n">
        <f aca="false">COUNTIF(P8:P17,"K")</f>
        <v>0</v>
      </c>
      <c r="Q23" s="42" t="n">
        <f aca="false">COUNTIF(Q8:Q17,"K")</f>
        <v>0</v>
      </c>
      <c r="R23" s="42" t="n">
        <f aca="false">COUNTIF(R8:R17,"K")</f>
        <v>0</v>
      </c>
      <c r="S23" s="42" t="n">
        <f aca="false">COUNTIF(S8:S17,"K")</f>
        <v>0</v>
      </c>
      <c r="T23" s="42" t="n">
        <f aca="false">COUNTIF(T8:T17,"K")</f>
        <v>0</v>
      </c>
      <c r="U23" s="42" t="n">
        <f aca="false">COUNTIF(U8:U17,"K")</f>
        <v>0</v>
      </c>
      <c r="V23" s="42" t="n">
        <f aca="false">COUNTIF(V8:V17,"K")</f>
        <v>0</v>
      </c>
      <c r="W23" s="42" t="n">
        <f aca="false">COUNTIF(W8:W17,"K")</f>
        <v>0</v>
      </c>
      <c r="X23" s="42" t="n">
        <f aca="false">COUNTIF(X8:X17,"K")</f>
        <v>0</v>
      </c>
      <c r="Y23" s="42" t="n">
        <f aca="false">COUNTIF(Y8:Y17,"K")</f>
        <v>0</v>
      </c>
      <c r="Z23" s="42" t="n">
        <f aca="false">COUNTIF(Z8:Z17,"K")</f>
        <v>0</v>
      </c>
      <c r="AA23" s="42" t="n">
        <f aca="false">COUNTIF(AA8:AA17,"K")</f>
        <v>1</v>
      </c>
      <c r="AB23" s="42" t="n">
        <f aca="false">COUNTIF(AB8:AB17,"K")</f>
        <v>0</v>
      </c>
      <c r="AC23" s="42" t="n">
        <f aca="false">COUNTIF(AC8:AC17,"K")</f>
        <v>0</v>
      </c>
      <c r="AD23" s="42" t="n">
        <f aca="false">COUNTIF(AD8:AD17,"K")</f>
        <v>0</v>
      </c>
      <c r="AE23" s="42" t="n">
        <f aca="false">COUNTIF(AE8:AE17,"K")</f>
        <v>0</v>
      </c>
      <c r="AF23" s="42" t="n">
        <f aca="false">COUNTIF(AF8:AF17,"K")</f>
        <v>0</v>
      </c>
      <c r="AG23" s="42" t="n">
        <f aca="false">COUNTIF(AG8:AG17,"K")</f>
        <v>0</v>
      </c>
      <c r="AH23" s="42" t="n">
        <f aca="false">COUNTIF(AH8:AH17,"K")</f>
        <v>0</v>
      </c>
      <c r="AI23" s="42" t="n">
        <f aca="false">COUNTIF(AI8:AI17,"K")</f>
        <v>0</v>
      </c>
      <c r="AJ23" s="43" t="n">
        <f aca="false">SUM(E23:AI23)</f>
        <v>2</v>
      </c>
    </row>
    <row r="24" customFormat="false" ht="15" hidden="false" customHeight="false" outlineLevel="0" collapsed="false">
      <c r="A24" s="1"/>
      <c r="B24" s="44"/>
      <c r="C24" s="45" t="s">
        <v>50</v>
      </c>
      <c r="D24" s="45"/>
      <c r="E24" s="46" t="str">
        <f aca="false">IF(OR(E19&lt;Stammdaten!$J$20,E20&lt;Stammdaten!$J$21,E21&lt;Stammdaten!$J$22),"!","")</f>
        <v/>
      </c>
      <c r="F24" s="46" t="str">
        <f aca="false">IF(OR(F19&lt;Stammdaten!$J$20,F20&lt;Stammdaten!$J$21,F21&lt;Stammdaten!$J$22),"!","")</f>
        <v/>
      </c>
      <c r="G24" s="46" t="str">
        <f aca="false">IF(OR(G19&lt;Stammdaten!$J$20,G20&lt;Stammdaten!$J$21,G21&lt;Stammdaten!$J$22),"!","")</f>
        <v/>
      </c>
      <c r="H24" s="46" t="str">
        <f aca="false">IF(OR(H19&lt;Stammdaten!$J$20,H20&lt;Stammdaten!$J$21,H21&lt;Stammdaten!$J$22),"!","")</f>
        <v/>
      </c>
      <c r="I24" s="46" t="str">
        <f aca="false">IF(OR(I19&lt;Stammdaten!$J$20,I20&lt;Stammdaten!$J$21,I21&lt;Stammdaten!$J$22),"!","")</f>
        <v/>
      </c>
      <c r="J24" s="46" t="str">
        <f aca="false">IF(OR(J19&lt;Stammdaten!$J$20,J20&lt;Stammdaten!$J$21,J21&lt;Stammdaten!$J$22),"!","")</f>
        <v/>
      </c>
      <c r="K24" s="46" t="str">
        <f aca="false">IF(OR(K19&lt;Stammdaten!$J$20,K20&lt;Stammdaten!$J$21,K21&lt;Stammdaten!$J$22),"!","")</f>
        <v/>
      </c>
      <c r="L24" s="46" t="str">
        <f aca="false">IF(OR(L19&lt;Stammdaten!$J$20,L20&lt;Stammdaten!$J$21,L21&lt;Stammdaten!$J$22),"!","")</f>
        <v/>
      </c>
      <c r="M24" s="46" t="str">
        <f aca="false">IF(OR(M19&lt;Stammdaten!$J$20,M20&lt;Stammdaten!$J$21,M21&lt;Stammdaten!$J$22),"!","")</f>
        <v/>
      </c>
      <c r="N24" s="46" t="str">
        <f aca="false">IF(OR(N19&lt;Stammdaten!$J$20,N20&lt;Stammdaten!$J$21,N21&lt;Stammdaten!$J$22),"!","")</f>
        <v/>
      </c>
      <c r="O24" s="46" t="str">
        <f aca="false">IF(OR(O19&lt;Stammdaten!$J$20,O20&lt;Stammdaten!$J$21,O21&lt;Stammdaten!$J$22),"!","")</f>
        <v>!</v>
      </c>
      <c r="P24" s="46" t="str">
        <f aca="false">IF(OR(P19&lt;Stammdaten!$J$20,P20&lt;Stammdaten!$J$21,P21&lt;Stammdaten!$J$22),"!","")</f>
        <v/>
      </c>
      <c r="Q24" s="46" t="str">
        <f aca="false">IF(OR(Q19&lt;Stammdaten!$J$20,Q20&lt;Stammdaten!$J$21,Q21&lt;Stammdaten!$J$22),"!","")</f>
        <v/>
      </c>
      <c r="R24" s="46" t="str">
        <f aca="false">IF(OR(R19&lt;Stammdaten!$J$20,R20&lt;Stammdaten!$J$21,R21&lt;Stammdaten!$J$22),"!","")</f>
        <v/>
      </c>
      <c r="S24" s="46" t="str">
        <f aca="false">IF(OR(S19&lt;Stammdaten!$J$20,S20&lt;Stammdaten!$J$21,S21&lt;Stammdaten!$J$22),"!","")</f>
        <v/>
      </c>
      <c r="T24" s="46" t="str">
        <f aca="false">IF(OR(T19&lt;Stammdaten!$J$20,T20&lt;Stammdaten!$J$21,T21&lt;Stammdaten!$J$22),"!","")</f>
        <v/>
      </c>
      <c r="U24" s="46" t="str">
        <f aca="false">IF(OR(U19&lt;Stammdaten!$J$20,U20&lt;Stammdaten!$J$21,U21&lt;Stammdaten!$J$22),"!","")</f>
        <v/>
      </c>
      <c r="V24" s="46" t="str">
        <f aca="false">IF(OR(V19&lt;Stammdaten!$J$20,V20&lt;Stammdaten!$J$21,V21&lt;Stammdaten!$J$22),"!","")</f>
        <v/>
      </c>
      <c r="W24" s="46" t="str">
        <f aca="false">IF(OR(W19&lt;Stammdaten!$J$20,W20&lt;Stammdaten!$J$21,W21&lt;Stammdaten!$J$22),"!","")</f>
        <v/>
      </c>
      <c r="X24" s="46" t="str">
        <f aca="false">IF(OR(X19&lt;Stammdaten!$J$20,X20&lt;Stammdaten!$J$21,X21&lt;Stammdaten!$J$22),"!","")</f>
        <v/>
      </c>
      <c r="Y24" s="46" t="str">
        <f aca="false">IF(OR(Y19&lt;Stammdaten!$J$20,Y20&lt;Stammdaten!$J$21,Y21&lt;Stammdaten!$J$22),"!","")</f>
        <v/>
      </c>
      <c r="Z24" s="46" t="str">
        <f aca="false">IF(OR(Z19&lt;Stammdaten!$J$20,Z20&lt;Stammdaten!$J$21,Z21&lt;Stammdaten!$J$22),"!","")</f>
        <v/>
      </c>
      <c r="AA24" s="46" t="str">
        <f aca="false">IF(OR(AA19&lt;Stammdaten!$J$20,AA20&lt;Stammdaten!$J$21,AA21&lt;Stammdaten!$J$22),"!","")</f>
        <v/>
      </c>
      <c r="AB24" s="46" t="str">
        <f aca="false">IF(OR(AB19&lt;Stammdaten!$J$20,AB20&lt;Stammdaten!$J$21,AB21&lt;Stammdaten!$J$22),"!","")</f>
        <v/>
      </c>
      <c r="AC24" s="46" t="str">
        <f aca="false">IF(OR(AC19&lt;Stammdaten!$J$20,AC20&lt;Stammdaten!$J$21,AC21&lt;Stammdaten!$J$22),"!","")</f>
        <v/>
      </c>
      <c r="AD24" s="46" t="str">
        <f aca="false">IF(OR(AD19&lt;Stammdaten!$J$20,AD20&lt;Stammdaten!$J$21,AD21&lt;Stammdaten!$J$22),"!","")</f>
        <v/>
      </c>
      <c r="AE24" s="46" t="str">
        <f aca="false">IF(OR(AE19&lt;Stammdaten!$J$20,AE20&lt;Stammdaten!$J$21,AE21&lt;Stammdaten!$J$22),"!","")</f>
        <v/>
      </c>
      <c r="AF24" s="46" t="str">
        <f aca="false">IF(OR(AF19&lt;Stammdaten!$J$20,AF20&lt;Stammdaten!$J$21,AF21&lt;Stammdaten!$J$22),"!","")</f>
        <v/>
      </c>
      <c r="AG24" s="46" t="str">
        <f aca="false">IF(OR(AG19&lt;Stammdaten!$J$20,AG20&lt;Stammdaten!$J$21,AG21&lt;Stammdaten!$J$22),"!","")</f>
        <v/>
      </c>
      <c r="AH24" s="46" t="str">
        <f aca="false">IF(OR(AH19&lt;Stammdaten!$J$20,AH20&lt;Stammdaten!$J$21,AH21&lt;Stammdaten!$J$22),"!","")</f>
        <v/>
      </c>
      <c r="AI24" s="46" t="str">
        <f aca="false">IF(OR(AI19&lt;Stammdaten!$J$20,AI20&lt;Stammdaten!$J$21,AI21&lt;Stammdaten!$J$22),"!","")</f>
        <v/>
      </c>
    </row>
    <row r="25" customFormat="false" ht="15" hidden="false" customHeight="false" outlineLevel="0" collapsed="false">
      <c r="A25" s="1"/>
    </row>
    <row r="26" customFormat="false" ht="15" hidden="false" customHeight="false" outlineLevel="0" collapsed="false">
      <c r="A26" s="1"/>
      <c r="C26" s="47" t="s">
        <v>51</v>
      </c>
      <c r="E26" s="48" t="s">
        <v>52</v>
      </c>
      <c r="F26" s="48"/>
      <c r="G26" s="48"/>
      <c r="H26" s="48"/>
      <c r="J26" s="49" t="s">
        <v>53</v>
      </c>
      <c r="K26" s="49"/>
      <c r="L26" s="49"/>
      <c r="M26" s="49"/>
      <c r="O26" s="50" t="s">
        <v>54</v>
      </c>
      <c r="P26" s="50"/>
      <c r="Q26" s="50"/>
      <c r="R26" s="50"/>
      <c r="T26" s="51" t="s">
        <v>55</v>
      </c>
      <c r="U26" s="51"/>
      <c r="V26" s="51"/>
      <c r="W26" s="51"/>
      <c r="Y26" s="52" t="s">
        <v>56</v>
      </c>
      <c r="Z26" s="52"/>
      <c r="AA26" s="52"/>
      <c r="AB26" s="52"/>
      <c r="AD26" s="53" t="s">
        <v>57</v>
      </c>
      <c r="AE26" s="53"/>
      <c r="AF26" s="53"/>
      <c r="AG26" s="53"/>
    </row>
    <row r="27" customFormat="false" ht="15" hidden="false" customHeight="false" outlineLevel="0" collapsed="false">
      <c r="A27" s="1"/>
      <c r="C27" s="54" t="s">
        <v>58</v>
      </c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</sheetData>
  <mergeCells count="31">
    <mergeCell ref="AK2:AN2"/>
    <mergeCell ref="AK3:AN3"/>
    <mergeCell ref="B6:B7"/>
    <mergeCell ref="C6:D7"/>
    <mergeCell ref="AJ6:AJ7"/>
    <mergeCell ref="AK6:AK7"/>
    <mergeCell ref="AL6:AL7"/>
    <mergeCell ref="AM6:AM7"/>
    <mergeCell ref="AN6:AN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9:D19"/>
    <mergeCell ref="C20:D20"/>
    <mergeCell ref="C21:D21"/>
    <mergeCell ref="C22:D22"/>
    <mergeCell ref="C23:D23"/>
    <mergeCell ref="C24:D24"/>
    <mergeCell ref="E26:H26"/>
    <mergeCell ref="J26:M26"/>
    <mergeCell ref="O26:R26"/>
    <mergeCell ref="T26:W26"/>
    <mergeCell ref="Y26:AB26"/>
    <mergeCell ref="AD26:AG26"/>
  </mergeCells>
  <conditionalFormatting sqref="E8:AI17">
    <cfRule type="expression" priority="2" aboveAverage="0" equalAverage="0" bottom="0" percent="0" rank="0" text="" dxfId="0">
      <formula>E8="F"</formula>
    </cfRule>
    <cfRule type="expression" priority="3" aboveAverage="0" equalAverage="0" bottom="0" percent="0" rank="0" text="" dxfId="1">
      <formula>E8="S"</formula>
    </cfRule>
    <cfRule type="expression" priority="4" aboveAverage="0" equalAverage="0" bottom="0" percent="0" rank="0" text="" dxfId="2">
      <formula>E8="N"</formula>
    </cfRule>
    <cfRule type="expression" priority="5" aboveAverage="0" equalAverage="0" bottom="0" percent="0" rank="0" text="" dxfId="3">
      <formula>E8="U"</formula>
    </cfRule>
    <cfRule type="expression" priority="6" aboveAverage="0" equalAverage="0" bottom="0" percent="0" rank="0" text="" dxfId="4">
      <formula>E8="K"</formula>
    </cfRule>
    <cfRule type="expression" priority="7" aboveAverage="0" equalAverage="0" bottom="0" percent="0" rank="0" text="" dxfId="5">
      <formula>E8="FR"</formula>
    </cfRule>
  </conditionalFormatting>
  <conditionalFormatting sqref="E19:AI19">
    <cfRule type="cellIs" priority="8" operator="lessThan" aboveAverage="0" equalAverage="0" bottom="0" percent="0" rank="0" text="" dxfId="4">
      <formula>Stammdaten!$J$20</formula>
    </cfRule>
  </conditionalFormatting>
  <conditionalFormatting sqref="E20:AI20">
    <cfRule type="cellIs" priority="9" operator="lessThan" aboveAverage="0" equalAverage="0" bottom="0" percent="0" rank="0" text="" dxfId="4">
      <formula>Stammdaten!$J$21</formula>
    </cfRule>
  </conditionalFormatting>
  <conditionalFormatting sqref="E21:AI21">
    <cfRule type="cellIs" priority="10" operator="lessThan" aboveAverage="0" equalAverage="0" bottom="0" percent="0" rank="0" text="" dxfId="4">
      <formula>Stammdaten!$J$22</formula>
    </cfRule>
  </conditionalFormatting>
  <conditionalFormatting sqref="AN8:AN17">
    <cfRule type="cellIs" priority="11" operator="lessThan" aboveAverage="0" equalAverage="0" bottom="0" percent="0" rank="0" text="" dxfId="6">
      <formula>0</formula>
    </cfRule>
    <cfRule type="cellIs" priority="12" operator="greaterThanOrEqual" aboveAverage="0" equalAverage="0" bottom="0" percent="0" rank="0" text="" dxfId="7">
      <formula>0</formula>
    </cfRule>
  </conditionalFormatting>
  <dataValidations count="1">
    <dataValidation allowBlank="true" errorStyle="stop" operator="between" showDropDown="false" showErrorMessage="false" showInputMessage="false" sqref="E8:AI17" type="list">
      <formula1>"F,S,N,U,K,FR"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11" min="2" style="0" width="10"/>
    <col collapsed="false" customWidth="true" hidden="false" outlineLevel="0" max="17" min="14" style="0" width="2.2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" t="s">
        <v>59</v>
      </c>
    </row>
    <row r="3" customFormat="false" ht="30" hidden="false" customHeight="true" outlineLevel="0" collapsed="false">
      <c r="A3" s="1"/>
      <c r="B3" s="5" t="s">
        <v>60</v>
      </c>
    </row>
    <row r="4" customFormat="false" ht="15" hidden="false" customHeight="false" outlineLevel="0" collapsed="false">
      <c r="A4" s="1"/>
      <c r="B4" s="7" t="s">
        <v>61</v>
      </c>
    </row>
    <row r="5" customFormat="false" ht="15" hidden="false" customHeight="false" outlineLevel="0" collapsed="false">
      <c r="A5" s="1"/>
    </row>
    <row r="6" customFormat="false" ht="15" hidden="false" customHeight="false" outlineLevel="0" collapsed="false">
      <c r="A6" s="1"/>
      <c r="B6" s="55" t="s">
        <v>62</v>
      </c>
      <c r="C6" s="55"/>
      <c r="D6" s="55"/>
      <c r="E6" s="55" t="s">
        <v>63</v>
      </c>
      <c r="F6" s="55"/>
      <c r="G6" s="55"/>
      <c r="H6" s="55" t="s">
        <v>64</v>
      </c>
      <c r="I6" s="55"/>
      <c r="J6" s="55"/>
    </row>
    <row r="7" customFormat="false" ht="29.15" hidden="false" customHeight="false" outlineLevel="0" collapsed="false">
      <c r="A7" s="1"/>
      <c r="B7" s="56" t="n">
        <f aca="false">SUM(Schichtplan!AJ8:AJ17)</f>
        <v>185</v>
      </c>
      <c r="C7" s="56"/>
      <c r="D7" s="56"/>
      <c r="E7" s="57" t="n">
        <f aca="false">SUM(Schichtplan!AK8:AK17)</f>
        <v>1387.5</v>
      </c>
      <c r="F7" s="57"/>
      <c r="G7" s="57"/>
      <c r="H7" s="57" t="n">
        <f aca="false">IFERROR(E7/10,0)</f>
        <v>138.75</v>
      </c>
      <c r="I7" s="57"/>
      <c r="J7" s="57"/>
    </row>
    <row r="8" customFormat="false" ht="15" hidden="false" customHeight="false" outlineLevel="0" collapsed="false">
      <c r="A8" s="1"/>
      <c r="B8" s="44"/>
      <c r="C8" s="44"/>
      <c r="D8" s="44"/>
      <c r="E8" s="44"/>
      <c r="F8" s="44"/>
      <c r="G8" s="44"/>
      <c r="H8" s="44"/>
      <c r="I8" s="44"/>
      <c r="J8" s="44"/>
    </row>
    <row r="9" customFormat="false" ht="15" hidden="false" customHeight="false" outlineLevel="0" collapsed="false">
      <c r="A9" s="1"/>
    </row>
    <row r="10" customFormat="false" ht="15" hidden="false" customHeight="false" outlineLevel="0" collapsed="false">
      <c r="A10" s="1"/>
      <c r="B10" s="55" t="s">
        <v>65</v>
      </c>
      <c r="C10" s="55"/>
      <c r="D10" s="55"/>
      <c r="E10" s="55" t="s">
        <v>66</v>
      </c>
      <c r="F10" s="55"/>
      <c r="G10" s="55"/>
      <c r="H10" s="55" t="s">
        <v>67</v>
      </c>
      <c r="I10" s="55"/>
      <c r="J10" s="55"/>
    </row>
    <row r="11" customFormat="false" ht="29.15" hidden="false" customHeight="false" outlineLevel="0" collapsed="false">
      <c r="A11" s="1"/>
      <c r="B11" s="58" t="n">
        <f aca="false">SUM(Schichtplan!AL8:AL17)</f>
        <v>61</v>
      </c>
      <c r="C11" s="58"/>
      <c r="D11" s="58"/>
      <c r="E11" s="59" t="n">
        <f aca="false">SUMPRODUCT(--(Schichtplan!E8:AI17="U"))</f>
        <v>14</v>
      </c>
      <c r="F11" s="59"/>
      <c r="G11" s="59"/>
      <c r="H11" s="60" t="n">
        <f aca="false">COUNTIF(Schichtplan!E24:AI24,"!")</f>
        <v>1</v>
      </c>
      <c r="I11" s="60"/>
      <c r="J11" s="60"/>
    </row>
    <row r="12" customFormat="false" ht="15" hidden="false" customHeight="false" outlineLevel="0" collapsed="false">
      <c r="A12" s="1"/>
      <c r="B12" s="44"/>
      <c r="C12" s="44"/>
      <c r="D12" s="44"/>
      <c r="E12" s="44"/>
      <c r="F12" s="44"/>
      <c r="G12" s="44"/>
      <c r="H12" s="44"/>
      <c r="I12" s="44"/>
      <c r="J12" s="44"/>
    </row>
    <row r="13" customFormat="false" ht="15" hidden="false" customHeight="false" outlineLevel="0" collapsed="false">
      <c r="A13" s="1"/>
      <c r="B13" s="61" t="s">
        <v>68</v>
      </c>
    </row>
    <row r="14" customFormat="false" ht="15" hidden="false" customHeight="false" outlineLevel="0" collapsed="false">
      <c r="A14" s="1"/>
      <c r="B14" s="62"/>
      <c r="C14" s="62"/>
      <c r="D14" s="62"/>
      <c r="E14" s="62"/>
      <c r="F14" s="62"/>
      <c r="G14" s="62"/>
      <c r="H14" s="62"/>
      <c r="I14" s="62"/>
      <c r="J14" s="62"/>
    </row>
    <row r="15" customFormat="false" ht="15" hidden="false" customHeight="false" outlineLevel="0" collapsed="false">
      <c r="A15" s="1"/>
      <c r="B15" s="63" t="s">
        <v>7</v>
      </c>
      <c r="C15" s="63"/>
      <c r="D15" s="63"/>
      <c r="E15" s="63" t="s">
        <v>69</v>
      </c>
      <c r="F15" s="63"/>
      <c r="G15" s="64" t="s">
        <v>70</v>
      </c>
      <c r="H15" s="64" t="s">
        <v>71</v>
      </c>
      <c r="I15" s="64" t="s">
        <v>72</v>
      </c>
      <c r="J15" s="64" t="s">
        <v>73</v>
      </c>
      <c r="K15" s="64" t="s">
        <v>74</v>
      </c>
      <c r="N15" s="65" t="s">
        <v>75</v>
      </c>
      <c r="O15" s="65" t="s">
        <v>22</v>
      </c>
      <c r="P15" s="65" t="s">
        <v>24</v>
      </c>
      <c r="Q15" s="65" t="s">
        <v>23</v>
      </c>
    </row>
    <row r="16" customFormat="false" ht="15" hidden="false" customHeight="false" outlineLevel="0" collapsed="false">
      <c r="A16" s="1"/>
      <c r="B16" s="66" t="s">
        <v>21</v>
      </c>
      <c r="C16" s="66"/>
      <c r="D16" s="66"/>
      <c r="E16" s="67" t="s">
        <v>76</v>
      </c>
      <c r="F16" s="67"/>
      <c r="G16" s="68" t="n">
        <f aca="false">Schichtplan!AJ8</f>
        <v>20</v>
      </c>
      <c r="H16" s="68" t="n">
        <f aca="false">Schichtplan!AL8</f>
        <v>6</v>
      </c>
      <c r="I16" s="69" t="n">
        <f aca="false">Schichtplan!AK8</f>
        <v>150</v>
      </c>
      <c r="J16" s="70" t="n">
        <f aca="false">Schichtplan!AM8</f>
        <v>150</v>
      </c>
      <c r="K16" s="71" t="n">
        <f aca="false">Schichtplan!AN8</f>
        <v>0</v>
      </c>
      <c r="N16" s="65" t="s">
        <v>21</v>
      </c>
      <c r="O16" s="65" t="n">
        <f aca="false">COUNTIF(Schichtplan!E8:AI8,"F")</f>
        <v>7</v>
      </c>
      <c r="P16" s="65" t="n">
        <f aca="false">COUNTIF(Schichtplan!E8:AI8,"S")</f>
        <v>7</v>
      </c>
      <c r="Q16" s="65" t="n">
        <f aca="false">COUNTIF(Schichtplan!E8:AI8,"N")</f>
        <v>6</v>
      </c>
    </row>
    <row r="17" customFormat="false" ht="15" hidden="false" customHeight="false" outlineLevel="0" collapsed="false">
      <c r="A17" s="1"/>
      <c r="B17" s="66" t="s">
        <v>26</v>
      </c>
      <c r="C17" s="66"/>
      <c r="D17" s="66"/>
      <c r="E17" s="67" t="s">
        <v>76</v>
      </c>
      <c r="F17" s="67"/>
      <c r="G17" s="68" t="n">
        <f aca="false">Schichtplan!AJ9</f>
        <v>20</v>
      </c>
      <c r="H17" s="68" t="n">
        <f aca="false">Schichtplan!AL9</f>
        <v>6</v>
      </c>
      <c r="I17" s="69" t="n">
        <f aca="false">Schichtplan!AK9</f>
        <v>150</v>
      </c>
      <c r="J17" s="70" t="n">
        <f aca="false">Schichtplan!AM9</f>
        <v>150</v>
      </c>
      <c r="K17" s="71" t="n">
        <f aca="false">Schichtplan!AN9</f>
        <v>0</v>
      </c>
      <c r="N17" s="65" t="s">
        <v>26</v>
      </c>
      <c r="O17" s="65" t="n">
        <f aca="false">COUNTIF(Schichtplan!E9:AI9,"F")</f>
        <v>7</v>
      </c>
      <c r="P17" s="65" t="n">
        <f aca="false">COUNTIF(Schichtplan!E9:AI9,"S")</f>
        <v>7</v>
      </c>
      <c r="Q17" s="65" t="n">
        <f aca="false">COUNTIF(Schichtplan!E9:AI9,"N")</f>
        <v>6</v>
      </c>
    </row>
    <row r="18" customFormat="false" ht="15" hidden="false" customHeight="false" outlineLevel="0" collapsed="false">
      <c r="A18" s="1"/>
      <c r="B18" s="66" t="s">
        <v>28</v>
      </c>
      <c r="C18" s="66"/>
      <c r="D18" s="66"/>
      <c r="E18" s="67" t="s">
        <v>76</v>
      </c>
      <c r="F18" s="67"/>
      <c r="G18" s="68" t="n">
        <f aca="false">Schichtplan!AJ10</f>
        <v>15</v>
      </c>
      <c r="H18" s="68" t="n">
        <f aca="false">Schichtplan!AL10</f>
        <v>5</v>
      </c>
      <c r="I18" s="69" t="n">
        <f aca="false">Schichtplan!AK10</f>
        <v>112.5</v>
      </c>
      <c r="J18" s="70" t="n">
        <f aca="false">Schichtplan!AM10</f>
        <v>138</v>
      </c>
      <c r="K18" s="71" t="n">
        <f aca="false">Schichtplan!AN10</f>
        <v>-25.5</v>
      </c>
      <c r="N18" s="65" t="s">
        <v>28</v>
      </c>
      <c r="O18" s="65" t="n">
        <f aca="false">COUNTIF(Schichtplan!E10:AI10,"F")</f>
        <v>5</v>
      </c>
      <c r="P18" s="65" t="n">
        <f aca="false">COUNTIF(Schichtplan!E10:AI10,"S")</f>
        <v>5</v>
      </c>
      <c r="Q18" s="65" t="n">
        <f aca="false">COUNTIF(Schichtplan!E10:AI10,"N")</f>
        <v>5</v>
      </c>
    </row>
    <row r="19" customFormat="false" ht="15" hidden="false" customHeight="false" outlineLevel="0" collapsed="false">
      <c r="A19" s="1"/>
      <c r="B19" s="66" t="s">
        <v>31</v>
      </c>
      <c r="C19" s="66"/>
      <c r="D19" s="66"/>
      <c r="E19" s="67" t="s">
        <v>77</v>
      </c>
      <c r="F19" s="67"/>
      <c r="G19" s="68" t="n">
        <f aca="false">Schichtplan!AJ11</f>
        <v>19</v>
      </c>
      <c r="H19" s="68" t="n">
        <f aca="false">Schichtplan!AL11</f>
        <v>6</v>
      </c>
      <c r="I19" s="69" t="n">
        <f aca="false">Schichtplan!AK11</f>
        <v>142.5</v>
      </c>
      <c r="J19" s="70" t="n">
        <f aca="false">Schichtplan!AM11</f>
        <v>150</v>
      </c>
      <c r="K19" s="71" t="n">
        <f aca="false">Schichtplan!AN11</f>
        <v>-7.5</v>
      </c>
      <c r="N19" s="65" t="s">
        <v>31</v>
      </c>
      <c r="O19" s="65" t="n">
        <f aca="false">COUNTIF(Schichtplan!E11:AI11,"F")</f>
        <v>6</v>
      </c>
      <c r="P19" s="65" t="n">
        <f aca="false">COUNTIF(Schichtplan!E11:AI11,"S")</f>
        <v>7</v>
      </c>
      <c r="Q19" s="65" t="n">
        <f aca="false">COUNTIF(Schichtplan!E11:AI11,"N")</f>
        <v>6</v>
      </c>
    </row>
    <row r="20" customFormat="false" ht="15" hidden="false" customHeight="false" outlineLevel="0" collapsed="false">
      <c r="A20" s="1"/>
      <c r="B20" s="66" t="s">
        <v>33</v>
      </c>
      <c r="C20" s="66"/>
      <c r="D20" s="66"/>
      <c r="E20" s="67" t="s">
        <v>77</v>
      </c>
      <c r="F20" s="67"/>
      <c r="G20" s="68" t="n">
        <f aca="false">Schichtplan!AJ12</f>
        <v>19</v>
      </c>
      <c r="H20" s="68" t="n">
        <f aca="false">Schichtplan!AL12</f>
        <v>7</v>
      </c>
      <c r="I20" s="69" t="n">
        <f aca="false">Schichtplan!AK12</f>
        <v>142.5</v>
      </c>
      <c r="J20" s="70" t="n">
        <f aca="false">Schichtplan!AM12</f>
        <v>150</v>
      </c>
      <c r="K20" s="71" t="n">
        <f aca="false">Schichtplan!AN12</f>
        <v>-7.5</v>
      </c>
      <c r="N20" s="65" t="s">
        <v>33</v>
      </c>
      <c r="O20" s="65" t="n">
        <f aca="false">COUNTIF(Schichtplan!E12:AI12,"F")</f>
        <v>6</v>
      </c>
      <c r="P20" s="65" t="n">
        <f aca="false">COUNTIF(Schichtplan!E12:AI12,"S")</f>
        <v>6</v>
      </c>
      <c r="Q20" s="65" t="n">
        <f aca="false">COUNTIF(Schichtplan!E12:AI12,"N")</f>
        <v>7</v>
      </c>
    </row>
    <row r="21" customFormat="false" ht="15" hidden="false" customHeight="false" outlineLevel="0" collapsed="false">
      <c r="A21" s="1"/>
      <c r="B21" s="66" t="s">
        <v>36</v>
      </c>
      <c r="C21" s="66"/>
      <c r="D21" s="66"/>
      <c r="E21" s="67" t="s">
        <v>77</v>
      </c>
      <c r="F21" s="67"/>
      <c r="G21" s="68" t="n">
        <f aca="false">Schichtplan!AJ13</f>
        <v>20</v>
      </c>
      <c r="H21" s="68" t="n">
        <f aca="false">Schichtplan!AL13</f>
        <v>7</v>
      </c>
      <c r="I21" s="69" t="n">
        <f aca="false">Schichtplan!AK13</f>
        <v>150</v>
      </c>
      <c r="J21" s="70" t="n">
        <f aca="false">Schichtplan!AM13</f>
        <v>138</v>
      </c>
      <c r="K21" s="71" t="n">
        <f aca="false">Schichtplan!AN13</f>
        <v>12</v>
      </c>
      <c r="N21" s="65" t="s">
        <v>36</v>
      </c>
      <c r="O21" s="65" t="n">
        <f aca="false">COUNTIF(Schichtplan!E13:AI13,"F")</f>
        <v>6</v>
      </c>
      <c r="P21" s="65" t="n">
        <f aca="false">COUNTIF(Schichtplan!E13:AI13,"S")</f>
        <v>7</v>
      </c>
      <c r="Q21" s="65" t="n">
        <f aca="false">COUNTIF(Schichtplan!E13:AI13,"N")</f>
        <v>7</v>
      </c>
    </row>
    <row r="22" customFormat="false" ht="15" hidden="false" customHeight="false" outlineLevel="0" collapsed="false">
      <c r="A22" s="1"/>
      <c r="B22" s="66" t="s">
        <v>38</v>
      </c>
      <c r="C22" s="66"/>
      <c r="D22" s="66"/>
      <c r="E22" s="67" t="s">
        <v>78</v>
      </c>
      <c r="F22" s="67"/>
      <c r="G22" s="68" t="n">
        <f aca="false">Schichtplan!AJ14</f>
        <v>14</v>
      </c>
      <c r="H22" s="68" t="n">
        <f aca="false">Schichtplan!AL14</f>
        <v>4</v>
      </c>
      <c r="I22" s="69" t="n">
        <f aca="false">Schichtplan!AK14</f>
        <v>105</v>
      </c>
      <c r="J22" s="70" t="n">
        <f aca="false">Schichtplan!AM14</f>
        <v>150</v>
      </c>
      <c r="K22" s="71" t="n">
        <f aca="false">Schichtplan!AN14</f>
        <v>-45</v>
      </c>
      <c r="N22" s="65" t="s">
        <v>38</v>
      </c>
      <c r="O22" s="65" t="n">
        <f aca="false">COUNTIF(Schichtplan!E14:AI14,"F")</f>
        <v>5</v>
      </c>
      <c r="P22" s="65" t="n">
        <f aca="false">COUNTIF(Schichtplan!E14:AI14,"S")</f>
        <v>5</v>
      </c>
      <c r="Q22" s="65" t="n">
        <f aca="false">COUNTIF(Schichtplan!E14:AI14,"N")</f>
        <v>4</v>
      </c>
    </row>
    <row r="23" customFormat="false" ht="15" hidden="false" customHeight="false" outlineLevel="0" collapsed="false">
      <c r="A23" s="1"/>
      <c r="B23" s="66" t="s">
        <v>40</v>
      </c>
      <c r="C23" s="66"/>
      <c r="D23" s="66"/>
      <c r="E23" s="67" t="s">
        <v>78</v>
      </c>
      <c r="F23" s="67"/>
      <c r="G23" s="68" t="n">
        <f aca="false">Schichtplan!AJ15</f>
        <v>19</v>
      </c>
      <c r="H23" s="68" t="n">
        <f aca="false">Schichtplan!AL15</f>
        <v>6</v>
      </c>
      <c r="I23" s="69" t="n">
        <f aca="false">Schichtplan!AK15</f>
        <v>142.5</v>
      </c>
      <c r="J23" s="70" t="n">
        <f aca="false">Schichtplan!AM15</f>
        <v>150</v>
      </c>
      <c r="K23" s="71" t="n">
        <f aca="false">Schichtplan!AN15</f>
        <v>-7.5</v>
      </c>
      <c r="N23" s="65" t="s">
        <v>40</v>
      </c>
      <c r="O23" s="65" t="n">
        <f aca="false">COUNTIF(Schichtplan!E15:AI15,"F")</f>
        <v>7</v>
      </c>
      <c r="P23" s="65" t="n">
        <f aca="false">COUNTIF(Schichtplan!E15:AI15,"S")</f>
        <v>6</v>
      </c>
      <c r="Q23" s="65" t="n">
        <f aca="false">COUNTIF(Schichtplan!E15:AI15,"N")</f>
        <v>6</v>
      </c>
    </row>
    <row r="24" customFormat="false" ht="15" hidden="false" customHeight="false" outlineLevel="0" collapsed="false">
      <c r="A24" s="1"/>
      <c r="B24" s="66" t="s">
        <v>42</v>
      </c>
      <c r="C24" s="66"/>
      <c r="D24" s="66"/>
      <c r="E24" s="67" t="s">
        <v>79</v>
      </c>
      <c r="F24" s="67"/>
      <c r="G24" s="68" t="n">
        <f aca="false">Schichtplan!AJ16</f>
        <v>20</v>
      </c>
      <c r="H24" s="68" t="n">
        <f aca="false">Schichtplan!AL16</f>
        <v>7</v>
      </c>
      <c r="I24" s="69" t="n">
        <f aca="false">Schichtplan!AK16</f>
        <v>150</v>
      </c>
      <c r="J24" s="70" t="n">
        <f aca="false">Schichtplan!AM16</f>
        <v>142</v>
      </c>
      <c r="K24" s="71" t="n">
        <f aca="false">Schichtplan!AN16</f>
        <v>8</v>
      </c>
      <c r="N24" s="65" t="s">
        <v>42</v>
      </c>
      <c r="O24" s="65" t="n">
        <f aca="false">COUNTIF(Schichtplan!E16:AI16,"F")</f>
        <v>7</v>
      </c>
      <c r="P24" s="65" t="n">
        <f aca="false">COUNTIF(Schichtplan!E16:AI16,"S")</f>
        <v>6</v>
      </c>
      <c r="Q24" s="65" t="n">
        <f aca="false">COUNTIF(Schichtplan!E16:AI16,"N")</f>
        <v>7</v>
      </c>
    </row>
    <row r="25" customFormat="false" ht="15" hidden="false" customHeight="false" outlineLevel="0" collapsed="false">
      <c r="A25" s="1"/>
      <c r="B25" s="66" t="s">
        <v>44</v>
      </c>
      <c r="C25" s="66"/>
      <c r="D25" s="66"/>
      <c r="E25" s="67" t="s">
        <v>79</v>
      </c>
      <c r="F25" s="67"/>
      <c r="G25" s="68" t="n">
        <f aca="false">Schichtplan!AJ17</f>
        <v>19</v>
      </c>
      <c r="H25" s="68" t="n">
        <f aca="false">Schichtplan!AL17</f>
        <v>7</v>
      </c>
      <c r="I25" s="69" t="n">
        <f aca="false">Schichtplan!AK17</f>
        <v>142.5</v>
      </c>
      <c r="J25" s="70" t="n">
        <f aca="false">Schichtplan!AM17</f>
        <v>150</v>
      </c>
      <c r="K25" s="71" t="n">
        <f aca="false">Schichtplan!AN17</f>
        <v>-7.5</v>
      </c>
      <c r="N25" s="65" t="s">
        <v>44</v>
      </c>
      <c r="O25" s="65" t="n">
        <f aca="false">COUNTIF(Schichtplan!E17:AI17,"F")</f>
        <v>6</v>
      </c>
      <c r="P25" s="65" t="n">
        <f aca="false">COUNTIF(Schichtplan!E17:AI17,"S")</f>
        <v>6</v>
      </c>
      <c r="Q25" s="65" t="n">
        <f aca="false">COUNTIF(Schichtplan!E17:AI17,"N")</f>
        <v>7</v>
      </c>
    </row>
    <row r="26" customFormat="false" ht="15" hidden="false" customHeight="false" outlineLevel="0" collapsed="false">
      <c r="A26" s="1"/>
      <c r="B26" s="72" t="s">
        <v>80</v>
      </c>
      <c r="C26" s="72"/>
      <c r="D26" s="72"/>
      <c r="E26" s="73"/>
      <c r="F26" s="73"/>
      <c r="G26" s="74" t="n">
        <f aca="false">SUM(G16:G25)</f>
        <v>185</v>
      </c>
      <c r="H26" s="74" t="n">
        <f aca="false">SUM(H16:H25)</f>
        <v>61</v>
      </c>
      <c r="I26" s="75" t="n">
        <f aca="false">SUM(I16:I25)</f>
        <v>1387.5</v>
      </c>
      <c r="J26" s="76" t="n">
        <f aca="false">SUM(J16:J25)</f>
        <v>1468</v>
      </c>
      <c r="K26" s="77" t="n">
        <f aca="false">SUM(K16:K25)</f>
        <v>-80.5</v>
      </c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  <row r="44" customFormat="false" ht="15" hidden="false" customHeight="false" outlineLevel="0" collapsed="false">
      <c r="A44" s="1"/>
    </row>
    <row r="45" customFormat="false" ht="15" hidden="false" customHeight="false" outlineLevel="0" collapsed="false">
      <c r="A45" s="1"/>
    </row>
  </sheetData>
  <mergeCells count="35">
    <mergeCell ref="B6:D6"/>
    <mergeCell ref="E6:G6"/>
    <mergeCell ref="H6:J6"/>
    <mergeCell ref="B7:D7"/>
    <mergeCell ref="E7:G7"/>
    <mergeCell ref="H7:J7"/>
    <mergeCell ref="B10:D10"/>
    <mergeCell ref="E10:G10"/>
    <mergeCell ref="H10:J10"/>
    <mergeCell ref="B11:D11"/>
    <mergeCell ref="E11:G11"/>
    <mergeCell ref="H11:J11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</mergeCells>
  <conditionalFormatting sqref="K16:K25">
    <cfRule type="cellIs" priority="2" operator="lessThan" aboveAverage="0" equalAverage="0" bottom="0" percent="0" rank="0" text="" dxfId="8">
      <formula>0</formula>
    </cfRule>
    <cfRule type="cellIs" priority="3" operator="greaterThanOrEqual" aboveAverage="0" equalAverage="0" bottom="0" percent="0" rank="0" text="" dxfId="9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9" min="7" style="0" width="8"/>
    <col collapsed="false" customWidth="true" hidden="false" outlineLevel="0" max="10" min="10" style="0" width="15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" t="s">
        <v>81</v>
      </c>
    </row>
    <row r="3" customFormat="false" ht="30" hidden="false" customHeight="true" outlineLevel="0" collapsed="false">
      <c r="A3" s="1"/>
      <c r="B3" s="5" t="s">
        <v>82</v>
      </c>
    </row>
    <row r="4" customFormat="false" ht="15" hidden="false" customHeight="false" outlineLevel="0" collapsed="false">
      <c r="A4" s="1"/>
      <c r="B4" s="7" t="s">
        <v>83</v>
      </c>
    </row>
    <row r="5" customFormat="false" ht="15" hidden="false" customHeight="false" outlineLevel="0" collapsed="false">
      <c r="A5" s="1"/>
      <c r="B5" s="78" t="s">
        <v>6</v>
      </c>
      <c r="C5" s="79" t="s">
        <v>7</v>
      </c>
      <c r="D5" s="79"/>
      <c r="E5" s="79" t="s">
        <v>69</v>
      </c>
      <c r="F5" s="78" t="s">
        <v>84</v>
      </c>
    </row>
    <row r="6" customFormat="false" ht="15" hidden="false" customHeight="false" outlineLevel="0" collapsed="false">
      <c r="A6" s="1"/>
      <c r="B6" s="80" t="s">
        <v>20</v>
      </c>
      <c r="C6" s="81" t="s">
        <v>21</v>
      </c>
      <c r="D6" s="81"/>
      <c r="E6" s="82" t="s">
        <v>76</v>
      </c>
      <c r="F6" s="83" t="n">
        <v>150</v>
      </c>
    </row>
    <row r="7" customFormat="false" ht="15" hidden="false" customHeight="false" outlineLevel="0" collapsed="false">
      <c r="A7" s="1"/>
      <c r="B7" s="80" t="s">
        <v>25</v>
      </c>
      <c r="C7" s="81" t="s">
        <v>26</v>
      </c>
      <c r="D7" s="81"/>
      <c r="E7" s="82" t="s">
        <v>76</v>
      </c>
      <c r="F7" s="83" t="n">
        <v>150</v>
      </c>
    </row>
    <row r="8" customFormat="false" ht="15" hidden="false" customHeight="false" outlineLevel="0" collapsed="false">
      <c r="A8" s="1"/>
      <c r="B8" s="80" t="s">
        <v>27</v>
      </c>
      <c r="C8" s="81" t="s">
        <v>28</v>
      </c>
      <c r="D8" s="81"/>
      <c r="E8" s="82" t="s">
        <v>76</v>
      </c>
      <c r="F8" s="83" t="n">
        <v>138</v>
      </c>
    </row>
    <row r="9" customFormat="false" ht="15" hidden="false" customHeight="false" outlineLevel="0" collapsed="false">
      <c r="A9" s="1"/>
      <c r="B9" s="80" t="s">
        <v>30</v>
      </c>
      <c r="C9" s="81" t="s">
        <v>31</v>
      </c>
      <c r="D9" s="81"/>
      <c r="E9" s="82" t="s">
        <v>77</v>
      </c>
      <c r="F9" s="83" t="n">
        <v>150</v>
      </c>
    </row>
    <row r="10" customFormat="false" ht="15" hidden="false" customHeight="false" outlineLevel="0" collapsed="false">
      <c r="A10" s="1"/>
      <c r="B10" s="80" t="s">
        <v>32</v>
      </c>
      <c r="C10" s="81" t="s">
        <v>33</v>
      </c>
      <c r="D10" s="81"/>
      <c r="E10" s="82" t="s">
        <v>77</v>
      </c>
      <c r="F10" s="83" t="n">
        <v>150</v>
      </c>
    </row>
    <row r="11" customFormat="false" ht="15" hidden="false" customHeight="false" outlineLevel="0" collapsed="false">
      <c r="A11" s="1"/>
      <c r="B11" s="80" t="s">
        <v>35</v>
      </c>
      <c r="C11" s="81" t="s">
        <v>36</v>
      </c>
      <c r="D11" s="81"/>
      <c r="E11" s="82" t="s">
        <v>77</v>
      </c>
      <c r="F11" s="83" t="n">
        <v>138</v>
      </c>
    </row>
    <row r="12" customFormat="false" ht="15" hidden="false" customHeight="false" outlineLevel="0" collapsed="false">
      <c r="A12" s="1"/>
      <c r="B12" s="80" t="s">
        <v>37</v>
      </c>
      <c r="C12" s="81" t="s">
        <v>38</v>
      </c>
      <c r="D12" s="81"/>
      <c r="E12" s="82" t="s">
        <v>78</v>
      </c>
      <c r="F12" s="83" t="n">
        <v>150</v>
      </c>
    </row>
    <row r="13" customFormat="false" ht="15" hidden="false" customHeight="false" outlineLevel="0" collapsed="false">
      <c r="A13" s="1"/>
      <c r="B13" s="80" t="s">
        <v>39</v>
      </c>
      <c r="C13" s="81" t="s">
        <v>40</v>
      </c>
      <c r="D13" s="81"/>
      <c r="E13" s="82" t="s">
        <v>78</v>
      </c>
      <c r="F13" s="83" t="n">
        <v>150</v>
      </c>
    </row>
    <row r="14" customFormat="false" ht="15" hidden="false" customHeight="false" outlineLevel="0" collapsed="false">
      <c r="A14" s="1"/>
      <c r="B14" s="80" t="s">
        <v>41</v>
      </c>
      <c r="C14" s="81" t="s">
        <v>42</v>
      </c>
      <c r="D14" s="81"/>
      <c r="E14" s="82" t="s">
        <v>79</v>
      </c>
      <c r="F14" s="83" t="n">
        <v>142</v>
      </c>
    </row>
    <row r="15" customFormat="false" ht="15" hidden="false" customHeight="false" outlineLevel="0" collapsed="false">
      <c r="A15" s="1"/>
      <c r="B15" s="80" t="s">
        <v>43</v>
      </c>
      <c r="C15" s="81" t="s">
        <v>44</v>
      </c>
      <c r="D15" s="81"/>
      <c r="E15" s="82" t="s">
        <v>79</v>
      </c>
      <c r="F15" s="83" t="n">
        <v>150</v>
      </c>
    </row>
    <row r="16" customFormat="false" ht="15" hidden="false" customHeight="false" outlineLevel="0" collapsed="false">
      <c r="A16" s="1"/>
    </row>
    <row r="17" customFormat="false" ht="15" hidden="false" customHeight="false" outlineLevel="0" collapsed="false">
      <c r="A17" s="1"/>
    </row>
    <row r="18" customFormat="false" ht="15" hidden="false" customHeight="false" outlineLevel="0" collapsed="false">
      <c r="A18" s="1"/>
      <c r="C18" s="61" t="s">
        <v>85</v>
      </c>
    </row>
    <row r="19" customFormat="false" ht="15" hidden="false" customHeight="false" outlineLevel="0" collapsed="false">
      <c r="A19" s="1"/>
      <c r="B19" s="78" t="s">
        <v>86</v>
      </c>
      <c r="C19" s="79" t="s">
        <v>87</v>
      </c>
      <c r="D19" s="79"/>
      <c r="E19" s="78" t="s">
        <v>88</v>
      </c>
      <c r="F19" s="78" t="s">
        <v>89</v>
      </c>
      <c r="G19" s="78" t="s">
        <v>90</v>
      </c>
      <c r="H19" s="78" t="s">
        <v>91</v>
      </c>
      <c r="I19" s="78" t="s">
        <v>92</v>
      </c>
      <c r="J19" s="78" t="s">
        <v>93</v>
      </c>
    </row>
    <row r="20" customFormat="false" ht="15" hidden="false" customHeight="false" outlineLevel="0" collapsed="false">
      <c r="A20" s="1"/>
      <c r="B20" s="84" t="s">
        <v>22</v>
      </c>
      <c r="C20" s="85" t="s">
        <v>94</v>
      </c>
      <c r="D20" s="85"/>
      <c r="E20" s="86" t="s">
        <v>95</v>
      </c>
      <c r="F20" s="86" t="s">
        <v>96</v>
      </c>
      <c r="G20" s="87" t="n">
        <v>0.5</v>
      </c>
      <c r="H20" s="88" t="n">
        <f aca="false">MOD(TIMEVALUE(F20)-TIMEVALUE(E20),1)*24</f>
        <v>8</v>
      </c>
      <c r="I20" s="89" t="n">
        <f aca="false">H20-G20</f>
        <v>7.5</v>
      </c>
      <c r="J20" s="90" t="n">
        <v>2</v>
      </c>
    </row>
    <row r="21" customFormat="false" ht="15" hidden="false" customHeight="false" outlineLevel="0" collapsed="false">
      <c r="A21" s="1"/>
      <c r="B21" s="84" t="s">
        <v>24</v>
      </c>
      <c r="C21" s="85" t="s">
        <v>97</v>
      </c>
      <c r="D21" s="85"/>
      <c r="E21" s="86" t="s">
        <v>96</v>
      </c>
      <c r="F21" s="86" t="s">
        <v>98</v>
      </c>
      <c r="G21" s="87" t="n">
        <v>0.5</v>
      </c>
      <c r="H21" s="88" t="n">
        <f aca="false">MOD(TIMEVALUE(F21)-TIMEVALUE(E21),1)*24</f>
        <v>8</v>
      </c>
      <c r="I21" s="89" t="n">
        <f aca="false">H21-G21</f>
        <v>7.5</v>
      </c>
      <c r="J21" s="90" t="n">
        <v>2</v>
      </c>
    </row>
    <row r="22" customFormat="false" ht="15" hidden="false" customHeight="false" outlineLevel="0" collapsed="false">
      <c r="A22" s="1"/>
      <c r="B22" s="84" t="s">
        <v>23</v>
      </c>
      <c r="C22" s="85" t="s">
        <v>99</v>
      </c>
      <c r="D22" s="85"/>
      <c r="E22" s="86" t="s">
        <v>98</v>
      </c>
      <c r="F22" s="86" t="s">
        <v>95</v>
      </c>
      <c r="G22" s="87" t="n">
        <v>0.5</v>
      </c>
      <c r="H22" s="88" t="n">
        <f aca="false">MOD(TIMEVALUE(F22)-TIMEVALUE(E22),1)*24</f>
        <v>8</v>
      </c>
      <c r="I22" s="89" t="n">
        <f aca="false">H22-G22</f>
        <v>7.5</v>
      </c>
      <c r="J22" s="90" t="n">
        <v>2</v>
      </c>
    </row>
    <row r="23" customFormat="false" ht="15" hidden="false" customHeight="false" outlineLevel="0" collapsed="false">
      <c r="A23" s="1"/>
      <c r="B23" s="84" t="s">
        <v>29</v>
      </c>
      <c r="C23" s="85" t="s">
        <v>100</v>
      </c>
      <c r="D23" s="85"/>
      <c r="E23" s="86"/>
      <c r="F23" s="86"/>
      <c r="G23" s="87"/>
      <c r="H23" s="88"/>
      <c r="I23" s="89"/>
      <c r="J23" s="44"/>
    </row>
    <row r="24" customFormat="false" ht="15" hidden="false" customHeight="false" outlineLevel="0" collapsed="false">
      <c r="A24" s="1"/>
      <c r="B24" s="84" t="s">
        <v>34</v>
      </c>
      <c r="C24" s="85" t="s">
        <v>101</v>
      </c>
      <c r="D24" s="85"/>
      <c r="E24" s="86"/>
      <c r="F24" s="86"/>
      <c r="G24" s="87"/>
      <c r="H24" s="88"/>
      <c r="I24" s="89"/>
      <c r="J24" s="44"/>
    </row>
    <row r="25" customFormat="false" ht="15" hidden="false" customHeight="false" outlineLevel="0" collapsed="false">
      <c r="A25" s="1"/>
      <c r="B25" s="84" t="s">
        <v>102</v>
      </c>
      <c r="C25" s="85" t="s">
        <v>103</v>
      </c>
      <c r="D25" s="85"/>
      <c r="E25" s="86"/>
      <c r="F25" s="86"/>
      <c r="G25" s="87"/>
      <c r="H25" s="88"/>
      <c r="I25" s="89"/>
      <c r="J25" s="44"/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  <c r="C27" s="54" t="s">
        <v>104</v>
      </c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</sheetData>
  <mergeCells count="18"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9:D19"/>
    <mergeCell ref="C20:D20"/>
    <mergeCell ref="C21:D21"/>
    <mergeCell ref="C22:D22"/>
    <mergeCell ref="C23:D23"/>
    <mergeCell ref="C24:D24"/>
    <mergeCell ref="C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20"/>
    <col collapsed="false" customWidth="true" hidden="false" outlineLevel="0" max="12" min="3" style="0" width="10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2" t="s">
        <v>105</v>
      </c>
    </row>
    <row r="3" customFormat="false" ht="30" hidden="false" customHeight="true" outlineLevel="0" collapsed="false">
      <c r="A3" s="1"/>
      <c r="B3" s="5" t="s">
        <v>106</v>
      </c>
    </row>
    <row r="4" customFormat="false" ht="15" hidden="false" customHeight="false" outlineLevel="0" collapsed="false">
      <c r="A4" s="1"/>
      <c r="B4" s="7" t="s">
        <v>107</v>
      </c>
    </row>
    <row r="5" customFormat="false" ht="15" hidden="false" customHeight="false" outlineLevel="0" collapsed="false">
      <c r="A5" s="1"/>
    </row>
    <row r="6" customFormat="false" ht="15" hidden="false" customHeight="false" outlineLevel="0" collapsed="false">
      <c r="A6" s="1"/>
    </row>
    <row r="7" customFormat="false" ht="15" hidden="false" customHeight="false" outlineLevel="0" collapsed="false">
      <c r="A7" s="1"/>
      <c r="B7" s="91" t="s">
        <v>108</v>
      </c>
    </row>
    <row r="8" customFormat="false" ht="30" hidden="false" customHeight="true" outlineLevel="0" collapsed="false">
      <c r="A8" s="1"/>
      <c r="B8" s="92" t="s">
        <v>109</v>
      </c>
      <c r="C8" s="92"/>
      <c r="D8" s="92"/>
      <c r="E8" s="92"/>
      <c r="F8" s="92"/>
      <c r="G8" s="92"/>
      <c r="H8" s="92"/>
      <c r="I8" s="92"/>
      <c r="J8" s="92"/>
      <c r="K8" s="92"/>
      <c r="L8" s="92"/>
    </row>
    <row r="9" customFormat="false" ht="15" hidden="false" customHeight="false" outlineLevel="0" collapsed="false">
      <c r="A9" s="1"/>
    </row>
    <row r="10" customFormat="false" ht="15" hidden="false" customHeight="false" outlineLevel="0" collapsed="false">
      <c r="A10" s="1"/>
      <c r="B10" s="91" t="s">
        <v>110</v>
      </c>
    </row>
    <row r="11" customFormat="false" ht="30" hidden="false" customHeight="true" outlineLevel="0" collapsed="false">
      <c r="A11" s="1"/>
      <c r="B11" s="92" t="s">
        <v>111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</row>
    <row r="12" customFormat="false" ht="15" hidden="false" customHeight="false" outlineLevel="0" collapsed="false">
      <c r="A12" s="1"/>
    </row>
    <row r="13" customFormat="false" ht="15" hidden="false" customHeight="false" outlineLevel="0" collapsed="false">
      <c r="A13" s="1"/>
      <c r="B13" s="91" t="s">
        <v>112</v>
      </c>
    </row>
    <row r="14" customFormat="false" ht="30" hidden="false" customHeight="true" outlineLevel="0" collapsed="false">
      <c r="A14" s="1"/>
      <c r="B14" s="92" t="s">
        <v>113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customFormat="false" ht="15" hidden="false" customHeight="false" outlineLevel="0" collapsed="false">
      <c r="A15" s="1"/>
    </row>
    <row r="16" customFormat="false" ht="15" hidden="false" customHeight="false" outlineLevel="0" collapsed="false">
      <c r="A16" s="1"/>
      <c r="B16" s="91" t="s">
        <v>114</v>
      </c>
    </row>
    <row r="17" customFormat="false" ht="30" hidden="false" customHeight="true" outlineLevel="0" collapsed="false">
      <c r="A17" s="1"/>
      <c r="B17" s="92" t="s">
        <v>115</v>
      </c>
      <c r="C17" s="92"/>
      <c r="D17" s="92"/>
      <c r="E17" s="92"/>
      <c r="F17" s="92"/>
      <c r="G17" s="92"/>
      <c r="H17" s="92"/>
      <c r="I17" s="92"/>
      <c r="J17" s="92"/>
      <c r="K17" s="92"/>
      <c r="L17" s="92"/>
    </row>
    <row r="18" customFormat="false" ht="15" hidden="false" customHeight="false" outlineLevel="0" collapsed="false">
      <c r="A18" s="1"/>
    </row>
    <row r="19" customFormat="false" ht="15" hidden="false" customHeight="false" outlineLevel="0" collapsed="false">
      <c r="A19" s="1"/>
      <c r="B19" s="91" t="s">
        <v>116</v>
      </c>
    </row>
    <row r="20" customFormat="false" ht="30" hidden="false" customHeight="true" outlineLevel="0" collapsed="false">
      <c r="A20" s="1"/>
      <c r="B20" s="92" t="s">
        <v>117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</row>
    <row r="21" customFormat="false" ht="15" hidden="false" customHeight="false" outlineLevel="0" collapsed="false">
      <c r="A21" s="1"/>
    </row>
    <row r="22" customFormat="false" ht="15" hidden="false" customHeight="false" outlineLevel="0" collapsed="false">
      <c r="A22" s="1"/>
      <c r="B22" s="91" t="s">
        <v>118</v>
      </c>
    </row>
    <row r="23" customFormat="false" ht="15.75" hidden="false" customHeight="true" outlineLevel="0" collapsed="false">
      <c r="A23" s="1"/>
      <c r="B23" s="92" t="s">
        <v>119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</row>
    <row r="24" customFormat="false" ht="15.75" hidden="false" customHeight="true" outlineLevel="0" collapsed="false">
      <c r="A24" s="1"/>
      <c r="B24" s="92" t="s">
        <v>120</v>
      </c>
      <c r="C24" s="92"/>
      <c r="D24" s="92"/>
      <c r="E24" s="92"/>
      <c r="F24" s="92"/>
      <c r="G24" s="92"/>
      <c r="H24" s="92"/>
      <c r="I24" s="92"/>
      <c r="J24" s="92"/>
      <c r="K24" s="92"/>
      <c r="L24" s="92"/>
    </row>
    <row r="25" customFormat="false" ht="15.75" hidden="false" customHeight="true" outlineLevel="0" collapsed="false">
      <c r="A25" s="1"/>
      <c r="B25" s="92" t="s">
        <v>121</v>
      </c>
      <c r="C25" s="92"/>
      <c r="D25" s="92"/>
      <c r="E25" s="92"/>
      <c r="F25" s="92"/>
      <c r="G25" s="92"/>
      <c r="H25" s="92"/>
      <c r="I25" s="92"/>
      <c r="J25" s="92"/>
      <c r="K25" s="92"/>
      <c r="L25" s="92"/>
    </row>
    <row r="26" customFormat="false" ht="15.75" hidden="false" customHeight="true" outlineLevel="0" collapsed="false">
      <c r="A26" s="1"/>
      <c r="B26" s="92" t="s">
        <v>122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</row>
    <row r="27" customFormat="false" ht="15.75" hidden="false" customHeight="true" outlineLevel="0" collapsed="false">
      <c r="A27" s="1"/>
      <c r="B27" s="92" t="s">
        <v>123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  <row r="44" customFormat="false" ht="15" hidden="false" customHeight="false" outlineLevel="0" collapsed="false">
      <c r="A44" s="1"/>
    </row>
    <row r="45" customFormat="false" ht="15" hidden="false" customHeight="false" outlineLevel="0" collapsed="false">
      <c r="A45" s="1"/>
    </row>
  </sheetData>
  <mergeCells count="10">
    <mergeCell ref="B8:L8"/>
    <mergeCell ref="B11:L11"/>
    <mergeCell ref="B14:L14"/>
    <mergeCell ref="B17:L17"/>
    <mergeCell ref="B20:L20"/>
    <mergeCell ref="B23:L23"/>
    <mergeCell ref="B24:L24"/>
    <mergeCell ref="B25:L25"/>
    <mergeCell ref="B26:L26"/>
    <mergeCell ref="B27:L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2026-10-17T09:35:25Z</dcterms:created>
  <dc:creator>openpyxl</dc:creator>
  <dc:description/>
  <dc:language>en-US</dc:language>
  <cp:lastModifiedBy/>
  <dcterms:modified xsi:type="dcterms:W3CDTF">2026-10-17T09:35:26Z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