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pazitätsplan" sheetId="1" state="visible" r:id="rId3"/>
    <sheet name="Ressourcenstamm" sheetId="2" state="visible" r:id="rId4"/>
    <sheet name="Projektzuordnung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<sst xmlns="http://schemas.openxmlformats.org/spreadsheetml/2006/main" count="206" uniqueCount="105">
  <si>
    <t xml:space="preserve">RESSOURCENPLANUNG  ·  KAPAZITÄTSPLAN  Q1 / Q2  2027</t>
  </si>
  <si>
    <t xml:space="preserve">Ressourcen:</t>
  </si>
  <si>
    <t xml:space="preserve">Verfügbar. (PT/KW):</t>
  </si>
  <si>
    <t xml:space="preserve">Ø Auslastung Q1/Q2:</t>
  </si>
  <si>
    <t xml:space="preserve">KW Überlastung (&gt;100%):</t>
  </si>
  <si>
    <t xml:space="preserve">Nr.</t>
  </si>
  <si>
    <t xml:space="preserve">Name</t>
  </si>
  <si>
    <t xml:space="preserve">Rolle / Team</t>
  </si>
  <si>
    <t xml:space="preserve">KW01</t>
  </si>
  <si>
    <t xml:space="preserve">KW02</t>
  </si>
  <si>
    <t xml:space="preserve">KW03</t>
  </si>
  <si>
    <t xml:space="preserve">KW04</t>
  </si>
  <si>
    <t xml:space="preserve">KW05</t>
  </si>
  <si>
    <t xml:space="preserve">KW06</t>
  </si>
  <si>
    <t xml:space="preserve">KW07</t>
  </si>
  <si>
    <t xml:space="preserve">KW08</t>
  </si>
  <si>
    <t xml:space="preserve">KW09</t>
  </si>
  <si>
    <t xml:space="preserve">KW10</t>
  </si>
  <si>
    <t xml:space="preserve">KW11</t>
  </si>
  <si>
    <t xml:space="preserve">KW12</t>
  </si>
  <si>
    <t xml:space="preserve">KW13</t>
  </si>
  <si>
    <t xml:space="preserve">KW14</t>
  </si>
  <si>
    <t xml:space="preserve">KW15</t>
  </si>
  <si>
    <t xml:space="preserve">KW16</t>
  </si>
  <si>
    <t xml:space="preserve">KW17</t>
  </si>
  <si>
    <t xml:space="preserve">KW18</t>
  </si>
  <si>
    <t xml:space="preserve">KW19</t>
  </si>
  <si>
    <t xml:space="preserve">KW20</t>
  </si>
  <si>
    <t xml:space="preserve">KW21</t>
  </si>
  <si>
    <t xml:space="preserve">KW22</t>
  </si>
  <si>
    <t xml:space="preserve">KW23</t>
  </si>
  <si>
    <t xml:space="preserve">KW24</t>
  </si>
  <si>
    <t xml:space="preserve">KW25</t>
  </si>
  <si>
    <t xml:space="preserve">KW26</t>
  </si>
  <si>
    <t xml:space="preserve">Ges.
PT</t>
  </si>
  <si>
    <t xml:space="preserve">Ø
Ausl.</t>
  </si>
  <si>
    <t xml:space="preserve">A. Kaufmann</t>
  </si>
  <si>
    <t xml:space="preserve">Projektleitung</t>
  </si>
  <si>
    <t xml:space="preserve">M. Bergmann</t>
  </si>
  <si>
    <t xml:space="preserve">Entwicklung</t>
  </si>
  <si>
    <t xml:space="preserve">S. Hoffmann</t>
  </si>
  <si>
    <t xml:space="preserve">T. Richter</t>
  </si>
  <si>
    <t xml:space="preserve">UI/UX Design</t>
  </si>
  <si>
    <t xml:space="preserve">N. Schreiber</t>
  </si>
  <si>
    <t xml:space="preserve">L. Braun</t>
  </si>
  <si>
    <t xml:space="preserve">Testing / QA</t>
  </si>
  <si>
    <t xml:space="preserve">R. Koch</t>
  </si>
  <si>
    <t xml:space="preserve">Anforderungsana.</t>
  </si>
  <si>
    <t xml:space="preserve">C. Meier</t>
  </si>
  <si>
    <t xml:space="preserve">P. Vogel</t>
  </si>
  <si>
    <t xml:space="preserve">Infrastruktur</t>
  </si>
  <si>
    <t xml:space="preserve">J. Müller</t>
  </si>
  <si>
    <t xml:space="preserve">B. Fischer</t>
  </si>
  <si>
    <t xml:space="preserve">Datenanalyse</t>
  </si>
  <si>
    <t xml:space="preserve">K. Weber</t>
  </si>
  <si>
    <t xml:space="preserve">Scrum Master</t>
  </si>
  <si>
    <t xml:space="preserve">BEDARF GESAMT (PT/KW)</t>
  </si>
  <si>
    <t xml:space="preserve">KAPAZITÄT GESAMT (PT/KW)</t>
  </si>
  <si>
    <t xml:space="preserve">RESTKAPAZITÄT / ENGPASS</t>
  </si>
  <si>
    <t xml:space="preserve">Mehr als 5 PT (Überlastung!)</t>
  </si>
  <si>
    <t xml:space="preserve">Genau 5 PT (Vollauslastung)</t>
  </si>
  <si>
    <t xml:space="preserve">3–4 PT (Normale Auslastung)</t>
  </si>
  <si>
    <t xml:space="preserve">1–2 PT (Unterauslastung)</t>
  </si>
  <si>
    <t xml:space="preserve">0 PT (frei / nicht zugeteilt)</t>
  </si>
  <si>
    <t xml:space="preserve">RESSOURCENPLANUNG 2027  ·  RESSOURCENSTAMMDATEN</t>
  </si>
  <si>
    <t xml:space="preserve">Rolle / Funktion</t>
  </si>
  <si>
    <t xml:space="preserve">Team / Abteilung</t>
  </si>
  <si>
    <t xml:space="preserve">Verfügbar
(PT/Woche)</t>
  </si>
  <si>
    <t xml:space="preserve">Kostensatz
(€/PT)</t>
  </si>
  <si>
    <t xml:space="preserve">Vertrag</t>
  </si>
  <si>
    <t xml:space="preserve">Verfügbar
von</t>
  </si>
  <si>
    <t xml:space="preserve">Verfügbar
bis</t>
  </si>
  <si>
    <t xml:space="preserve">Status</t>
  </si>
  <si>
    <t xml:space="preserve">PMO</t>
  </si>
  <si>
    <t xml:space="preserve">Vollzeit</t>
  </si>
  <si>
    <t xml:space="preserve">03.01.2027</t>
  </si>
  <si>
    <t xml:space="preserve">31.12.2027</t>
  </si>
  <si>
    <t xml:space="preserve">Aktiv</t>
  </si>
  <si>
    <t xml:space="preserve">IT</t>
  </si>
  <si>
    <t xml:space="preserve">Produktdesign</t>
  </si>
  <si>
    <t xml:space="preserve">30.06.2027</t>
  </si>
  <si>
    <t xml:space="preserve">Fachbereich</t>
  </si>
  <si>
    <t xml:space="preserve">Teilzeit</t>
  </si>
  <si>
    <t xml:space="preserve">IT-Betrieb</t>
  </si>
  <si>
    <t xml:space="preserve">01.03.2027</t>
  </si>
  <si>
    <t xml:space="preserve">Data &amp; BI</t>
  </si>
  <si>
    <t xml:space="preserve">GESAMTKOSTEN (Ø Kostensatz × 52 Wochen × PT/Woche)</t>
  </si>
  <si>
    <t xml:space="preserve">ℹ  Gelb = Eingabe  ·  Blau/Violett = Formel  ·  Kostensatz × PT/Woche × 52 = Jahrespersonalkosten der Ressource  ·  Stammdaten werden im Kapazitätsplan referenziert</t>
  </si>
  <si>
    <t xml:space="preserve">RESSOURCENPLANUNG 2027  ·  PROJEKTZUORDNUNG &amp; KOSTENVERTEILUNG</t>
  </si>
  <si>
    <t xml:space="preserve">Ressource</t>
  </si>
  <si>
    <t xml:space="preserve">Rolle</t>
  </si>
  <si>
    <t xml:space="preserve">Kostensatz (€/PT)</t>
  </si>
  <si>
    <t xml:space="preserve">P-01
ERP-Einführung
(IT &amp; Digitalisierung)</t>
  </si>
  <si>
    <t xml:space="preserve">P-02
Plattform-Relaunch
(IT)</t>
  </si>
  <si>
    <t xml:space="preserve">P-03
Kundensegment. 2027
(Strategie)</t>
  </si>
  <si>
    <t xml:space="preserve">P-04
Compliance-Projekt
(Recht / Org.)</t>
  </si>
  <si>
    <t xml:space="preserve">P-05
Prozessoptimierung
(Operations)</t>
  </si>
  <si>
    <t xml:space="preserve">P-06
Mobile App v3.0
(IT)</t>
  </si>
  <si>
    <t xml:space="preserve">P-07
Datenmigration DWH
(Data &amp; BI)</t>
  </si>
  <si>
    <t xml:space="preserve">P-08
Schulungsprogramm
(HR)</t>
  </si>
  <si>
    <t xml:space="preserve">Ges.
Kosten (€)</t>
  </si>
  <si>
    <t xml:space="preserve">Anforderung.</t>
  </si>
  <si>
    <t xml:space="preserve">SUMME PT JE PROJEKT</t>
  </si>
  <si>
    <t xml:space="preserve">PERSONALKOSTEN JE PROJEKT (€)</t>
  </si>
  <si>
    <t xml:space="preserve">ℹ  Eingabe: PT je Ressource und Projekt in den weißen Zellen  ·  Kostensatz aus Stammdaten übernehmen  ·  Gesamt-Kosten je Ressource und je Projekt automatisch berechnet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</si>
</sst>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General"/>
    <numFmt numFmtId="166" formatCode="0%"/>
    <numFmt numFmtId="167" formatCode="0"/>
    <numFmt numFmtId="168" formatCode="\+0;[RED]\-0;\-"/>
    <numFmt numFmtId="169" formatCode="0&quot; PT&quot;"/>
    <numFmt numFmtId="170" formatCode="#,##0&quot; €/PT&quot;"/>
    <numFmt numFmtId="171" formatCode="dd\.mm\.yyyy"/>
    <numFmt numFmtId="172" formatCode="#,##0&quot; €&quot;"/>
    <numFmt numFmtId="173" formatCode="#,##0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8"/>
      <color rgb="FFFFFFFF"/>
      <name val="Calibri"/>
      <family val="0"/>
      <charset val="1"/>
    </font>
    <font>
      <b val="true"/>
      <sz val="9"/>
      <color rgb="FF1A0A2E"/>
      <name val="Calibri"/>
      <family val="0"/>
      <charset val="1"/>
    </font>
    <font>
      <b val="true"/>
      <sz val="10"/>
      <color rgb="FF3B1F5E"/>
      <name val="Calibri"/>
      <family val="0"/>
      <charset val="1"/>
    </font>
    <font>
      <i val="true"/>
      <sz val="9"/>
      <color rgb="FF1A0A2E"/>
      <name val="Calibri"/>
      <family val="0"/>
      <charset val="1"/>
    </font>
    <font>
      <b val="true"/>
      <sz val="9"/>
      <color rgb="FF14532D"/>
      <name val="Calibri"/>
      <family val="0"/>
      <charset val="1"/>
    </font>
    <font>
      <b val="true"/>
      <sz val="9"/>
      <color rgb="FFC0B090"/>
      <name val="Calibri"/>
      <family val="0"/>
      <charset val="1"/>
    </font>
    <font>
      <b val="true"/>
      <sz val="10"/>
      <color rgb="FF1A0A2E"/>
      <name val="Calibri"/>
      <family val="0"/>
      <charset val="1"/>
    </font>
    <font>
      <b val="true"/>
      <sz val="9"/>
      <color rgb="FF78350F"/>
      <name val="Calibri"/>
      <family val="0"/>
      <charset val="1"/>
    </font>
    <font>
      <b val="true"/>
      <sz val="11"/>
      <color rgb="FF1A0A2E"/>
      <name val="Calibri"/>
      <family val="0"/>
      <charset val="1"/>
    </font>
    <font>
      <sz val="10"/>
      <color rgb="FF1A0A2E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9"/>
      <color rgb="FF7F1D1D"/>
      <name val="Calibri"/>
      <family val="0"/>
      <charset val="1"/>
    </font>
    <font>
      <b val="true"/>
      <sz val="9"/>
      <color rgb="FF8878C0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i val="true"/>
      <sz val="8"/>
      <color rgb="FF888888"/>
      <name val="Calibri"/>
      <family val="0"/>
      <charset val="1"/>
    </font>
    <font>
      <sz val="10"/>
      <color rgb="FF3B1F5E"/>
      <name val="Calibri"/>
      <family val="0"/>
      <charset val="1"/>
    </font>
    <font>
      <sz val="10"/>
      <color rgb="FFCCCCCC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1A0A2E"/>
      <name val="Calibri"/>
      <family val="0"/>
      <charset val="1"/>
    </font>
  </fonts>
  <fills count="24">
    <fill>
      <patternFill patternType="none"/>
    </fill>
    <fill>
      <patternFill patternType="gray125"/>
    </fill>
    <fill>
      <patternFill patternType="solid">
        <fgColor rgb="FF3B1F5E"/>
        <bgColor rgb="FF4A2A7A"/>
      </patternFill>
    </fill>
    <fill>
      <patternFill patternType="solid">
        <fgColor rgb="FFC0B090"/>
        <bgColor rgb="FFC4B8D8"/>
      </patternFill>
    </fill>
    <fill>
      <patternFill patternType="solid">
        <fgColor rgb="FF5B3A8C"/>
        <bgColor rgb="FF6B3FA0"/>
      </patternFill>
    </fill>
    <fill>
      <patternFill patternType="solid">
        <fgColor rgb="FF7F1D1D"/>
        <bgColor rgb="FF78350F"/>
      </patternFill>
    </fill>
    <fill>
      <patternFill patternType="solid">
        <fgColor rgb="FF4A2A7A"/>
        <bgColor rgb="FF3B1F5E"/>
      </patternFill>
    </fill>
    <fill>
      <patternFill patternType="solid">
        <fgColor rgb="FFEDE8F5"/>
        <bgColor rgb="FFEEE8F8"/>
      </patternFill>
    </fill>
    <fill>
      <patternFill patternType="solid">
        <fgColor rgb="FFE8F5E9"/>
        <bgColor rgb="FFDCFCE7"/>
      </patternFill>
    </fill>
    <fill>
      <patternFill patternType="solid">
        <fgColor rgb="FFF8F6FC"/>
        <bgColor rgb="FFFDFCFF"/>
      </patternFill>
    </fill>
    <fill>
      <patternFill patternType="solid">
        <fgColor rgb="FFFEF3C7"/>
        <bgColor rgb="FFFFE4E4"/>
      </patternFill>
    </fill>
    <fill>
      <patternFill patternType="solid">
        <fgColor rgb="FFE8DFC0"/>
        <bgColor rgb="FFFFE4E4"/>
      </patternFill>
    </fill>
    <fill>
      <patternFill patternType="solid">
        <fgColor rgb="FFEEE8F8"/>
        <bgColor rgb="FFEDE8F5"/>
      </patternFill>
    </fill>
    <fill>
      <patternFill patternType="solid">
        <fgColor rgb="FFFFE4E4"/>
        <bgColor rgb="FFEDE8F5"/>
      </patternFill>
    </fill>
    <fill>
      <patternFill patternType="solid">
        <fgColor rgb="FFF0EDF8"/>
        <bgColor rgb="FFEEE8F8"/>
      </patternFill>
    </fill>
    <fill>
      <patternFill patternType="solid">
        <fgColor rgb="FFFDFCFF"/>
        <bgColor rgb="FFFFFFFF"/>
      </patternFill>
    </fill>
    <fill>
      <patternFill patternType="solid">
        <fgColor rgb="FFDCFCE7"/>
        <bgColor rgb="FFE8F5E9"/>
      </patternFill>
    </fill>
    <fill>
      <patternFill patternType="solid">
        <fgColor rgb="FF2E5080"/>
        <bgColor rgb="FF1F4E3D"/>
      </patternFill>
    </fill>
    <fill>
      <patternFill patternType="solid">
        <fgColor rgb="FF3B6E9E"/>
        <bgColor rgb="FF2E7054"/>
      </patternFill>
    </fill>
    <fill>
      <patternFill patternType="solid">
        <fgColor rgb="FF6B3FA0"/>
        <bgColor rgb="FF5B3A8C"/>
      </patternFill>
    </fill>
    <fill>
      <patternFill patternType="solid">
        <fgColor rgb="FF1F4E3D"/>
        <bgColor rgb="FF14532D"/>
      </patternFill>
    </fill>
    <fill>
      <patternFill patternType="solid">
        <fgColor rgb="FF2E7054"/>
        <bgColor rgb="FF3B6E9E"/>
      </patternFill>
    </fill>
    <fill>
      <patternFill patternType="solid">
        <fgColor rgb="FF78350F"/>
        <bgColor rgb="FF92400E"/>
      </patternFill>
    </fill>
    <fill>
      <patternFill patternType="solid">
        <fgColor rgb="FF92400E"/>
        <bgColor rgb="FF78350F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medium">
        <color rgb="FF3B1F5E"/>
      </left>
      <right/>
      <top style="medium">
        <color rgb="FF3B1F5E"/>
      </top>
      <bottom style="medium">
        <color rgb="FF3B1F5E"/>
      </bottom>
      <diagonal/>
    </border>
    <border diagonalUp="false" diagonalDown="false">
      <left style="medium">
        <color rgb="FF5B3A8C"/>
      </left>
      <right/>
      <top style="medium">
        <color rgb="FF5B3A8C"/>
      </top>
      <bottom style="medium">
        <color rgb="FF5B3A8C"/>
      </bottom>
      <diagonal/>
    </border>
    <border diagonalUp="false" diagonalDown="false">
      <left style="medium">
        <color rgb="FF7F1D1D"/>
      </left>
      <right/>
      <top style="medium">
        <color rgb="FF7F1D1D"/>
      </top>
      <bottom style="medium">
        <color rgb="FF7F1D1D"/>
      </bottom>
      <diagonal/>
    </border>
    <border diagonalUp="false" diagonalDown="false">
      <left style="medium">
        <color rgb="FF3B1F5E"/>
      </left>
      <right style="medium">
        <color rgb="FF3B1F5E"/>
      </right>
      <top style="medium">
        <color rgb="FF3B1F5E"/>
      </top>
      <bottom style="medium">
        <color rgb="FF3B1F5E"/>
      </bottom>
      <diagonal/>
    </border>
    <border diagonalUp="false" diagonalDown="false">
      <left style="medium">
        <color rgb="FF5B3A8C"/>
      </left>
      <right style="medium">
        <color rgb="FF5B3A8C"/>
      </right>
      <top style="medium">
        <color rgb="FF5B3A8C"/>
      </top>
      <bottom style="medium">
        <color rgb="FF5B3A8C"/>
      </bottom>
      <diagonal/>
    </border>
    <border diagonalUp="false" diagonalDown="false">
      <left style="medium">
        <color rgb="FFC0B090"/>
      </left>
      <right style="medium">
        <color rgb="FFC0B090"/>
      </right>
      <top style="medium">
        <color rgb="FFC0B090"/>
      </top>
      <bottom style="medium">
        <color rgb="FFC0B090"/>
      </bottom>
      <diagonal/>
    </border>
    <border diagonalUp="false" diagonalDown="false">
      <left style="thin">
        <color rgb="FFC4B8D8"/>
      </left>
      <right style="thin">
        <color rgb="FFC4B8D8"/>
      </right>
      <top style="thin">
        <color rgb="FFC4B8D8"/>
      </top>
      <bottom style="thin">
        <color rgb="FFC4B8D8"/>
      </bottom>
      <diagonal/>
    </border>
    <border diagonalUp="false" diagonalDown="false">
      <left style="hair">
        <color rgb="FFC4B8D8"/>
      </left>
      <right style="hair">
        <color rgb="FFC4B8D8"/>
      </right>
      <top style="hair">
        <color rgb="FFC4B8D8"/>
      </top>
      <bottom style="hair">
        <color rgb="FFC4B8D8"/>
      </bottom>
      <diagonal/>
    </border>
    <border diagonalUp="false" diagonalDown="false">
      <left style="medium">
        <color rgb="FFC0B090"/>
      </left>
      <right/>
      <top style="medium">
        <color rgb="FFC0B090"/>
      </top>
      <bottom style="medium">
        <color rgb="FFC0B090"/>
      </bottom>
      <diagonal/>
    </border>
    <border diagonalUp="false" diagonalDown="false">
      <left style="thin">
        <color rgb="FFC0B090"/>
      </left>
      <right style="thin">
        <color rgb="FFC0B090"/>
      </right>
      <top style="thin">
        <color rgb="FFC0B090"/>
      </top>
      <bottom style="thin">
        <color rgb="FFC0B090"/>
      </bottom>
      <diagonal/>
    </border>
    <border diagonalUp="false" diagonalDown="false">
      <left style="medium">
        <color rgb="FF14532D"/>
      </left>
      <right/>
      <top style="medium">
        <color rgb="FF14532D"/>
      </top>
      <bottom style="medium">
        <color rgb="FF14532D"/>
      </bottom>
      <diagonal/>
    </border>
    <border diagonalUp="false" diagonalDown="false">
      <left style="medium">
        <color rgb="FF78350F"/>
      </left>
      <right/>
      <top style="medium">
        <color rgb="FF78350F"/>
      </top>
      <bottom style="medium">
        <color rgb="FF78350F"/>
      </bottom>
      <diagonal/>
    </border>
    <border diagonalUp="false" diagonalDown="false">
      <left style="medium">
        <color rgb="FF8878C0"/>
      </left>
      <right/>
      <top style="medium">
        <color rgb="FF8878C0"/>
      </top>
      <bottom style="medium">
        <color rgb="FF8878C0"/>
      </bottom>
      <diagonal/>
    </border>
    <border diagonalUp="false" diagonalDown="false">
      <left style="medium">
        <color rgb="FF14532D"/>
      </left>
      <right style="medium">
        <color rgb="FF14532D"/>
      </right>
      <top style="medium">
        <color rgb="FF14532D"/>
      </top>
      <bottom style="medium">
        <color rgb="FF14532D"/>
      </bottom>
      <diagonal/>
    </border>
    <border diagonalUp="false" diagonalDown="false">
      <left style="medium">
        <color rgb="FF2E5080"/>
      </left>
      <right style="medium">
        <color rgb="FF2E5080"/>
      </right>
      <top style="medium">
        <color rgb="FF2E5080"/>
      </top>
      <bottom style="medium">
        <color rgb="FF2E5080"/>
      </bottom>
      <diagonal/>
    </border>
    <border diagonalUp="false" diagonalDown="false">
      <left style="medium">
        <color rgb="FF3B6E9E"/>
      </left>
      <right style="medium">
        <color rgb="FF3B6E9E"/>
      </right>
      <top style="medium">
        <color rgb="FF3B6E9E"/>
      </top>
      <bottom style="medium">
        <color rgb="FF3B6E9E"/>
      </bottom>
      <diagonal/>
    </border>
    <border diagonalUp="false" diagonalDown="false">
      <left style="medium">
        <color rgb="FF4A2A7A"/>
      </left>
      <right style="medium">
        <color rgb="FF4A2A7A"/>
      </right>
      <top style="medium">
        <color rgb="FF4A2A7A"/>
      </top>
      <bottom style="medium">
        <color rgb="FF4A2A7A"/>
      </bottom>
      <diagonal/>
    </border>
    <border diagonalUp="false" diagonalDown="false">
      <left style="medium">
        <color rgb="FF6B3FA0"/>
      </left>
      <right style="medium">
        <color rgb="FF6B3FA0"/>
      </right>
      <top style="medium">
        <color rgb="FF6B3FA0"/>
      </top>
      <bottom style="medium">
        <color rgb="FF6B3FA0"/>
      </bottom>
      <diagonal/>
    </border>
    <border diagonalUp="false" diagonalDown="false">
      <left style="medium">
        <color rgb="FF1F4E3D"/>
      </left>
      <right style="medium">
        <color rgb="FF1F4E3D"/>
      </right>
      <top style="medium">
        <color rgb="FF1F4E3D"/>
      </top>
      <bottom style="medium">
        <color rgb="FF1F4E3D"/>
      </bottom>
      <diagonal/>
    </border>
    <border diagonalUp="false" diagonalDown="false">
      <left style="medium">
        <color rgb="FF2E7054"/>
      </left>
      <right style="medium">
        <color rgb="FF2E7054"/>
      </right>
      <top style="medium">
        <color rgb="FF2E7054"/>
      </top>
      <bottom style="medium">
        <color rgb="FF2E7054"/>
      </bottom>
      <diagonal/>
    </border>
    <border diagonalUp="false" diagonalDown="false">
      <left style="medium">
        <color rgb="FF78350F"/>
      </left>
      <right style="medium">
        <color rgb="FF78350F"/>
      </right>
      <top style="medium">
        <color rgb="FF78350F"/>
      </top>
      <bottom style="medium">
        <color rgb="FF78350F"/>
      </bottom>
      <diagonal/>
    </border>
    <border diagonalUp="false" diagonalDown="false">
      <left style="medium">
        <color rgb="FF92400E"/>
      </left>
      <right style="medium">
        <color rgb="FF92400E"/>
      </right>
      <top style="medium">
        <color rgb="FF92400E"/>
      </top>
      <bottom style="medium">
        <color rgb="FF92400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7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2" fillId="8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9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9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5" fillId="1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5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7" fillId="11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1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1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9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1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1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7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1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0" fillId="1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7" fillId="1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16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8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15" borderId="8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6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17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18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19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1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2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3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23" fillId="1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1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4" fillId="9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4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5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2" fontId="14" fillId="11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8F6FC"/>
      <rgbColor rgb="FFFF00FF"/>
      <rgbColor rgb="FF00FFFF"/>
      <rgbColor rgb="FF7F1D1D"/>
      <rgbColor rgb="FF008000"/>
      <rgbColor rgb="FF1A0A2E"/>
      <rgbColor rgb="FF808000"/>
      <rgbColor rgb="FF800080"/>
      <rgbColor rgb="FF2E7054"/>
      <rgbColor rgb="FFC4B8D8"/>
      <rgbColor rgb="FF888888"/>
      <rgbColor rgb="FF9999FF"/>
      <rgbColor rgb="FF6B3FA0"/>
      <rgbColor rgb="FFFEF3C7"/>
      <rgbColor rgb="FFDCFCE7"/>
      <rgbColor rgb="FF5B3A8C"/>
      <rgbColor rgb="FFFF8080"/>
      <rgbColor rgb="FF2E5080"/>
      <rgbColor rgb="FFCCCCCC"/>
      <rgbColor rgb="FF000080"/>
      <rgbColor rgb="FFFF00FF"/>
      <rgbColor rgb="FFFDFCFF"/>
      <rgbColor rgb="FF00FFFF"/>
      <rgbColor rgb="FF800080"/>
      <rgbColor rgb="FF800000"/>
      <rgbColor rgb="FF008080"/>
      <rgbColor rgb="FF0000FF"/>
      <rgbColor rgb="FF00CCFF"/>
      <rgbColor rgb="FFE8F5E9"/>
      <rgbColor rgb="FFF0EDF8"/>
      <rgbColor rgb="FFFFE4E4"/>
      <rgbColor rgb="FFEDE8F5"/>
      <rgbColor rgb="FFEEE8F8"/>
      <rgbColor rgb="FFC0B090"/>
      <rgbColor rgb="FFE8DFC0"/>
      <rgbColor rgb="FF3366FF"/>
      <rgbColor rgb="FF33CCCC"/>
      <rgbColor rgb="FF99CC00"/>
      <rgbColor rgb="FFFFCC00"/>
      <rgbColor rgb="FFFF9900"/>
      <rgbColor rgb="FFFF6600"/>
      <rgbColor rgb="FF3B6E9E"/>
      <rgbColor rgb="FF8878C0"/>
      <rgbColor rgb="FF1F4E3D"/>
      <rgbColor rgb="FF339966"/>
      <rgbColor rgb="FF14532D"/>
      <rgbColor rgb="FF333300"/>
      <rgbColor rgb="FF92400E"/>
      <rgbColor rgb="FF78350F"/>
      <rgbColor rgb="FF4A2A7A"/>
      <rgbColor rgb="FF3B1F5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B1F5E"/>
    <pageSetUpPr fitToPage="true"/>
  </sheetPr>
  <dimension ref="A1:AE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20"/>
    <col collapsed="false" customWidth="true" hidden="false" outlineLevel="0" max="3" min="3" style="1" width="16"/>
    <col collapsed="false" customWidth="true" hidden="false" outlineLevel="0" max="29" min="4" style="1" width="5"/>
    <col collapsed="false" customWidth="true" hidden="false" outlineLevel="0" max="31" min="30" style="1" width="8"/>
  </cols>
  <sheetData>
    <row r="1" customFormat="false" ht="6.75" hidden="false" customHeight="true" outlineLevel="0" collapsed="false"/>
    <row r="2" customFormat="false" ht="51.75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customFormat="false" ht="4.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customFormat="false" ht="30" hidden="false" customHeight="true" outlineLevel="0" collapsed="false">
      <c r="A4" s="4" t="s">
        <v>1</v>
      </c>
      <c r="B4" s="4"/>
      <c r="C4" s="5" t="n">
        <f aca="false">IFERROR(COUNTA(B7:B30),0)</f>
        <v>12</v>
      </c>
      <c r="D4" s="5"/>
      <c r="E4" s="6" t="s">
        <v>2</v>
      </c>
      <c r="F4" s="6"/>
      <c r="G4" s="5" t="n">
        <f aca="false">IFERROR(COUNTA(B7:B30)*5,0)</f>
        <v>60</v>
      </c>
      <c r="H4" s="5"/>
      <c r="I4" s="6" t="s">
        <v>3</v>
      </c>
      <c r="J4" s="6"/>
      <c r="K4" s="6"/>
      <c r="L4" s="7" t="n">
        <f aca="false">IFERROR(AVERAGE(AE7:AE30),"")</f>
        <v>0.9</v>
      </c>
      <c r="M4" s="7"/>
      <c r="N4" s="7"/>
      <c r="O4" s="6" t="s">
        <v>4</v>
      </c>
      <c r="P4" s="6"/>
      <c r="Q4" s="6"/>
      <c r="R4" s="8" t="n">
        <f aca="false">IFERROR(SUMPRODUCT((AD7:AD30&gt;1)*1),0)</f>
        <v>15</v>
      </c>
      <c r="S4" s="8"/>
      <c r="T4" s="8"/>
    </row>
    <row r="5" customFormat="false" ht="36" hidden="false" customHeight="true" outlineLevel="0" collapsed="false">
      <c r="A5" s="9" t="s">
        <v>5</v>
      </c>
      <c r="B5" s="9" t="s">
        <v>6</v>
      </c>
      <c r="C5" s="9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  <c r="L5" s="10" t="s">
        <v>16</v>
      </c>
      <c r="M5" s="10" t="s">
        <v>17</v>
      </c>
      <c r="N5" s="10" t="s">
        <v>18</v>
      </c>
      <c r="O5" s="10" t="s">
        <v>19</v>
      </c>
      <c r="P5" s="10" t="s">
        <v>20</v>
      </c>
      <c r="Q5" s="11" t="s">
        <v>21</v>
      </c>
      <c r="R5" s="11" t="s">
        <v>22</v>
      </c>
      <c r="S5" s="11" t="s">
        <v>23</v>
      </c>
      <c r="T5" s="11" t="s">
        <v>24</v>
      </c>
      <c r="U5" s="11" t="s">
        <v>25</v>
      </c>
      <c r="V5" s="11" t="s">
        <v>26</v>
      </c>
      <c r="W5" s="11" t="s">
        <v>27</v>
      </c>
      <c r="X5" s="11" t="s">
        <v>28</v>
      </c>
      <c r="Y5" s="11" t="s">
        <v>29</v>
      </c>
      <c r="Z5" s="11" t="s">
        <v>30</v>
      </c>
      <c r="AA5" s="11" t="s">
        <v>31</v>
      </c>
      <c r="AB5" s="11" t="s">
        <v>32</v>
      </c>
      <c r="AC5" s="11" t="s">
        <v>33</v>
      </c>
      <c r="AD5" s="12" t="s">
        <v>34</v>
      </c>
      <c r="AE5" s="12" t="s">
        <v>35</v>
      </c>
    </row>
    <row r="7" customFormat="false" ht="19.5" hidden="false" customHeight="true" outlineLevel="0" collapsed="false">
      <c r="A7" s="13" t="n">
        <v>1</v>
      </c>
      <c r="B7" s="14" t="s">
        <v>36</v>
      </c>
      <c r="C7" s="15" t="s">
        <v>37</v>
      </c>
      <c r="D7" s="16" t="n">
        <v>5</v>
      </c>
      <c r="E7" s="16" t="n">
        <v>5</v>
      </c>
      <c r="F7" s="16" t="n">
        <v>5</v>
      </c>
      <c r="G7" s="16" t="n">
        <v>5</v>
      </c>
      <c r="H7" s="16" t="n">
        <v>4</v>
      </c>
      <c r="I7" s="16" t="n">
        <v>5</v>
      </c>
      <c r="J7" s="16" t="n">
        <v>5</v>
      </c>
      <c r="K7" s="17" t="n">
        <v>3</v>
      </c>
      <c r="L7" s="16" t="n">
        <v>5</v>
      </c>
      <c r="M7" s="16" t="n">
        <v>5</v>
      </c>
      <c r="N7" s="16" t="n">
        <v>4</v>
      </c>
      <c r="O7" s="16" t="n">
        <v>5</v>
      </c>
      <c r="P7" s="16" t="n">
        <v>5</v>
      </c>
      <c r="Q7" s="16" t="n">
        <v>5</v>
      </c>
      <c r="R7" s="16" t="n">
        <v>5</v>
      </c>
      <c r="S7" s="16" t="n">
        <v>4</v>
      </c>
      <c r="T7" s="16" t="n">
        <v>5</v>
      </c>
      <c r="U7" s="16" t="n">
        <v>5</v>
      </c>
      <c r="V7" s="17" t="n">
        <v>3</v>
      </c>
      <c r="W7" s="16" t="n">
        <v>5</v>
      </c>
      <c r="X7" s="16" t="n">
        <v>5</v>
      </c>
      <c r="Y7" s="16" t="n">
        <v>5</v>
      </c>
      <c r="Z7" s="16" t="n">
        <v>4</v>
      </c>
      <c r="AA7" s="16" t="n">
        <v>5</v>
      </c>
      <c r="AB7" s="16" t="n">
        <v>5</v>
      </c>
      <c r="AC7" s="16" t="n">
        <v>5</v>
      </c>
      <c r="AD7" s="18" t="n">
        <f aca="false">IFERROR(SUM(D7:AC7),0)</f>
        <v>122</v>
      </c>
      <c r="AE7" s="19" t="n">
        <f aca="false">IFERROR(AD7/5/26,"")</f>
        <v>0.938461538461539</v>
      </c>
    </row>
    <row r="8" customFormat="false" ht="19.5" hidden="false" customHeight="true" outlineLevel="0" collapsed="false">
      <c r="A8" s="13" t="n">
        <v>2</v>
      </c>
      <c r="B8" s="20" t="s">
        <v>38</v>
      </c>
      <c r="C8" s="21" t="s">
        <v>39</v>
      </c>
      <c r="D8" s="16" t="n">
        <v>5</v>
      </c>
      <c r="E8" s="16" t="n">
        <v>5</v>
      </c>
      <c r="F8" s="16" t="n">
        <v>5</v>
      </c>
      <c r="G8" s="16" t="n">
        <v>4</v>
      </c>
      <c r="H8" s="16" t="n">
        <v>5</v>
      </c>
      <c r="I8" s="16" t="n">
        <v>5</v>
      </c>
      <c r="J8" s="16" t="n">
        <v>5</v>
      </c>
      <c r="K8" s="16" t="n">
        <v>5</v>
      </c>
      <c r="L8" s="16" t="n">
        <v>4</v>
      </c>
      <c r="M8" s="16" t="n">
        <v>5</v>
      </c>
      <c r="N8" s="16" t="n">
        <v>5</v>
      </c>
      <c r="O8" s="16" t="n">
        <v>5</v>
      </c>
      <c r="P8" s="16" t="n">
        <v>5</v>
      </c>
      <c r="Q8" s="16" t="n">
        <v>5</v>
      </c>
      <c r="R8" s="16" t="n">
        <v>5</v>
      </c>
      <c r="S8" s="16" t="n">
        <v>5</v>
      </c>
      <c r="T8" s="16" t="n">
        <v>5</v>
      </c>
      <c r="U8" s="16" t="n">
        <v>4</v>
      </c>
      <c r="V8" s="16" t="n">
        <v>5</v>
      </c>
      <c r="W8" s="16" t="n">
        <v>5</v>
      </c>
      <c r="X8" s="16" t="n">
        <v>5</v>
      </c>
      <c r="Y8" s="17" t="n">
        <v>3</v>
      </c>
      <c r="Z8" s="16" t="n">
        <v>5</v>
      </c>
      <c r="AA8" s="16" t="n">
        <v>5</v>
      </c>
      <c r="AB8" s="16" t="n">
        <v>5</v>
      </c>
      <c r="AC8" s="16" t="n">
        <v>5</v>
      </c>
      <c r="AD8" s="18" t="n">
        <f aca="false">IFERROR(SUM(D8:AC8),0)</f>
        <v>125</v>
      </c>
      <c r="AE8" s="19" t="n">
        <f aca="false">IFERROR(AD8/5/26,"")</f>
        <v>0.961538461538462</v>
      </c>
    </row>
    <row r="9" customFormat="false" ht="19.5" hidden="false" customHeight="true" outlineLevel="0" collapsed="false">
      <c r="A9" s="13" t="n">
        <v>3</v>
      </c>
      <c r="B9" s="14" t="s">
        <v>40</v>
      </c>
      <c r="C9" s="15" t="s">
        <v>39</v>
      </c>
      <c r="D9" s="16" t="n">
        <v>4</v>
      </c>
      <c r="E9" s="16" t="n">
        <v>4</v>
      </c>
      <c r="F9" s="16" t="n">
        <v>5</v>
      </c>
      <c r="G9" s="16" t="n">
        <v>5</v>
      </c>
      <c r="H9" s="16" t="n">
        <v>5</v>
      </c>
      <c r="I9" s="16" t="n">
        <v>5</v>
      </c>
      <c r="J9" s="16" t="n">
        <v>4</v>
      </c>
      <c r="K9" s="16" t="n">
        <v>4</v>
      </c>
      <c r="L9" s="16" t="n">
        <v>5</v>
      </c>
      <c r="M9" s="16" t="n">
        <v>5</v>
      </c>
      <c r="N9" s="16" t="n">
        <v>5</v>
      </c>
      <c r="O9" s="16" t="n">
        <v>4</v>
      </c>
      <c r="P9" s="17" t="n">
        <v>3</v>
      </c>
      <c r="Q9" s="16" t="n">
        <v>4</v>
      </c>
      <c r="R9" s="16" t="n">
        <v>5</v>
      </c>
      <c r="S9" s="16" t="n">
        <v>5</v>
      </c>
      <c r="T9" s="16" t="n">
        <v>5</v>
      </c>
      <c r="U9" s="16" t="n">
        <v>5</v>
      </c>
      <c r="V9" s="16" t="n">
        <v>5</v>
      </c>
      <c r="W9" s="16" t="n">
        <v>4</v>
      </c>
      <c r="X9" s="16" t="n">
        <v>4</v>
      </c>
      <c r="Y9" s="16" t="n">
        <v>5</v>
      </c>
      <c r="Z9" s="16" t="n">
        <v>5</v>
      </c>
      <c r="AA9" s="16" t="n">
        <v>5</v>
      </c>
      <c r="AB9" s="16" t="n">
        <v>4</v>
      </c>
      <c r="AC9" s="16" t="n">
        <v>5</v>
      </c>
      <c r="AD9" s="18" t="n">
        <f aca="false">IFERROR(SUM(D9:AC9),0)</f>
        <v>119</v>
      </c>
      <c r="AE9" s="19" t="n">
        <f aca="false">IFERROR(AD9/5/26,"")</f>
        <v>0.915384615384616</v>
      </c>
    </row>
    <row r="10" customFormat="false" ht="19.5" hidden="false" customHeight="true" outlineLevel="0" collapsed="false">
      <c r="A10" s="13" t="n">
        <v>4</v>
      </c>
      <c r="B10" s="20" t="s">
        <v>41</v>
      </c>
      <c r="C10" s="21" t="s">
        <v>42</v>
      </c>
      <c r="D10" s="17" t="n">
        <v>3</v>
      </c>
      <c r="E10" s="16" t="n">
        <v>4</v>
      </c>
      <c r="F10" s="16" t="n">
        <v>5</v>
      </c>
      <c r="G10" s="16" t="n">
        <v>5</v>
      </c>
      <c r="H10" s="16" t="n">
        <v>4</v>
      </c>
      <c r="I10" s="16" t="n">
        <v>4</v>
      </c>
      <c r="J10" s="17" t="n">
        <v>3</v>
      </c>
      <c r="K10" s="16" t="n">
        <v>5</v>
      </c>
      <c r="L10" s="16" t="n">
        <v>5</v>
      </c>
      <c r="M10" s="16" t="n">
        <v>4</v>
      </c>
      <c r="N10" s="16" t="n">
        <v>4</v>
      </c>
      <c r="O10" s="16" t="n">
        <v>5</v>
      </c>
      <c r="P10" s="16" t="n">
        <v>5</v>
      </c>
      <c r="Q10" s="17" t="n">
        <v>3</v>
      </c>
      <c r="R10" s="16" t="n">
        <v>4</v>
      </c>
      <c r="S10" s="16" t="n">
        <v>5</v>
      </c>
      <c r="T10" s="16" t="n">
        <v>5</v>
      </c>
      <c r="U10" s="16" t="n">
        <v>4</v>
      </c>
      <c r="V10" s="16" t="n">
        <v>4</v>
      </c>
      <c r="W10" s="16" t="n">
        <v>5</v>
      </c>
      <c r="X10" s="16" t="n">
        <v>5</v>
      </c>
      <c r="Y10" s="16" t="n">
        <v>5</v>
      </c>
      <c r="Z10" s="16" t="n">
        <v>4</v>
      </c>
      <c r="AA10" s="16" t="n">
        <v>4</v>
      </c>
      <c r="AB10" s="16" t="n">
        <v>5</v>
      </c>
      <c r="AC10" s="16" t="n">
        <v>5</v>
      </c>
      <c r="AD10" s="18" t="n">
        <f aca="false">IFERROR(SUM(D10:AC10),0)</f>
        <v>114</v>
      </c>
      <c r="AE10" s="19" t="n">
        <f aca="false">IFERROR(AD10/5/26,"")</f>
        <v>0.876923076923077</v>
      </c>
    </row>
    <row r="11" customFormat="false" ht="19.5" hidden="false" customHeight="true" outlineLevel="0" collapsed="false">
      <c r="A11" s="13" t="n">
        <v>5</v>
      </c>
      <c r="B11" s="14" t="s">
        <v>43</v>
      </c>
      <c r="C11" s="15" t="s">
        <v>39</v>
      </c>
      <c r="D11" s="16" t="n">
        <v>5</v>
      </c>
      <c r="E11" s="16" t="n">
        <v>5</v>
      </c>
      <c r="F11" s="16" t="n">
        <v>4</v>
      </c>
      <c r="G11" s="16" t="n">
        <v>4</v>
      </c>
      <c r="H11" s="16" t="n">
        <v>5</v>
      </c>
      <c r="I11" s="16" t="n">
        <v>5</v>
      </c>
      <c r="J11" s="16" t="n">
        <v>5</v>
      </c>
      <c r="K11" s="16" t="n">
        <v>5</v>
      </c>
      <c r="L11" s="16" t="n">
        <v>5</v>
      </c>
      <c r="M11" s="16" t="n">
        <v>4</v>
      </c>
      <c r="N11" s="16" t="n">
        <v>4</v>
      </c>
      <c r="O11" s="16" t="n">
        <v>5</v>
      </c>
      <c r="P11" s="16" t="n">
        <v>5</v>
      </c>
      <c r="Q11" s="16" t="n">
        <v>5</v>
      </c>
      <c r="R11" s="16" t="n">
        <v>5</v>
      </c>
      <c r="S11" s="16" t="n">
        <v>4</v>
      </c>
      <c r="T11" s="16" t="n">
        <v>5</v>
      </c>
      <c r="U11" s="16" t="n">
        <v>5</v>
      </c>
      <c r="V11" s="16" t="n">
        <v>5</v>
      </c>
      <c r="W11" s="16" t="n">
        <v>5</v>
      </c>
      <c r="X11" s="16" t="n">
        <v>5</v>
      </c>
      <c r="Y11" s="16" t="n">
        <v>4</v>
      </c>
      <c r="Z11" s="16" t="n">
        <v>4</v>
      </c>
      <c r="AA11" s="16" t="n">
        <v>5</v>
      </c>
      <c r="AB11" s="16" t="n">
        <v>5</v>
      </c>
      <c r="AC11" s="16" t="n">
        <v>5</v>
      </c>
      <c r="AD11" s="18" t="n">
        <f aca="false">IFERROR(SUM(D11:AC11),0)</f>
        <v>123</v>
      </c>
      <c r="AE11" s="19" t="n">
        <f aca="false">IFERROR(AD11/5/26,"")</f>
        <v>0.946153846153846</v>
      </c>
    </row>
    <row r="12" customFormat="false" ht="19.5" hidden="false" customHeight="true" outlineLevel="0" collapsed="false">
      <c r="A12" s="13" t="n">
        <v>6</v>
      </c>
      <c r="B12" s="20" t="s">
        <v>44</v>
      </c>
      <c r="C12" s="21" t="s">
        <v>45</v>
      </c>
      <c r="D12" s="22" t="n">
        <v>2</v>
      </c>
      <c r="E12" s="22" t="n">
        <v>2</v>
      </c>
      <c r="F12" s="17" t="n">
        <v>3</v>
      </c>
      <c r="G12" s="16" t="n">
        <v>4</v>
      </c>
      <c r="H12" s="16" t="n">
        <v>5</v>
      </c>
      <c r="I12" s="16" t="n">
        <v>5</v>
      </c>
      <c r="J12" s="16" t="n">
        <v>5</v>
      </c>
      <c r="K12" s="16" t="n">
        <v>4</v>
      </c>
      <c r="L12" s="16" t="n">
        <v>4</v>
      </c>
      <c r="M12" s="16" t="n">
        <v>5</v>
      </c>
      <c r="N12" s="16" t="n">
        <v>5</v>
      </c>
      <c r="O12" s="17" t="n">
        <v>3</v>
      </c>
      <c r="P12" s="22" t="n">
        <v>2</v>
      </c>
      <c r="Q12" s="22" t="n">
        <v>2</v>
      </c>
      <c r="R12" s="17" t="n">
        <v>3</v>
      </c>
      <c r="S12" s="16" t="n">
        <v>4</v>
      </c>
      <c r="T12" s="16" t="n">
        <v>5</v>
      </c>
      <c r="U12" s="16" t="n">
        <v>5</v>
      </c>
      <c r="V12" s="16" t="n">
        <v>5</v>
      </c>
      <c r="W12" s="16" t="n">
        <v>5</v>
      </c>
      <c r="X12" s="16" t="n">
        <v>4</v>
      </c>
      <c r="Y12" s="17" t="n">
        <v>3</v>
      </c>
      <c r="Z12" s="16" t="n">
        <v>5</v>
      </c>
      <c r="AA12" s="16" t="n">
        <v>5</v>
      </c>
      <c r="AB12" s="16" t="n">
        <v>4</v>
      </c>
      <c r="AC12" s="17" t="n">
        <v>3</v>
      </c>
      <c r="AD12" s="18" t="n">
        <f aca="false">IFERROR(SUM(D12:AC12),0)</f>
        <v>102</v>
      </c>
      <c r="AE12" s="19" t="n">
        <f aca="false">IFERROR(AD12/5/26,"")</f>
        <v>0.784615384615385</v>
      </c>
    </row>
    <row r="13" customFormat="false" ht="19.5" hidden="false" customHeight="true" outlineLevel="0" collapsed="false">
      <c r="A13" s="13" t="n">
        <v>7</v>
      </c>
      <c r="B13" s="14" t="s">
        <v>46</v>
      </c>
      <c r="C13" s="15" t="s">
        <v>47</v>
      </c>
      <c r="D13" s="16" t="n">
        <v>5</v>
      </c>
      <c r="E13" s="16" t="n">
        <v>4</v>
      </c>
      <c r="F13" s="16" t="n">
        <v>4</v>
      </c>
      <c r="G13" s="17" t="n">
        <v>3</v>
      </c>
      <c r="H13" s="17" t="n">
        <v>3</v>
      </c>
      <c r="I13" s="22" t="n">
        <v>2</v>
      </c>
      <c r="J13" s="17" t="n">
        <v>3</v>
      </c>
      <c r="K13" s="16" t="n">
        <v>4</v>
      </c>
      <c r="L13" s="16" t="n">
        <v>4</v>
      </c>
      <c r="M13" s="16" t="n">
        <v>5</v>
      </c>
      <c r="N13" s="16" t="n">
        <v>5</v>
      </c>
      <c r="O13" s="16" t="n">
        <v>5</v>
      </c>
      <c r="P13" s="16" t="n">
        <v>4</v>
      </c>
      <c r="Q13" s="16" t="n">
        <v>5</v>
      </c>
      <c r="R13" s="16" t="n">
        <v>4</v>
      </c>
      <c r="S13" s="17" t="n">
        <v>3</v>
      </c>
      <c r="T13" s="17" t="n">
        <v>3</v>
      </c>
      <c r="U13" s="16" t="n">
        <v>4</v>
      </c>
      <c r="V13" s="16" t="n">
        <v>4</v>
      </c>
      <c r="W13" s="16" t="n">
        <v>5</v>
      </c>
      <c r="X13" s="16" t="n">
        <v>5</v>
      </c>
      <c r="Y13" s="16" t="n">
        <v>5</v>
      </c>
      <c r="Z13" s="16" t="n">
        <v>5</v>
      </c>
      <c r="AA13" s="16" t="n">
        <v>4</v>
      </c>
      <c r="AB13" s="17" t="n">
        <v>3</v>
      </c>
      <c r="AC13" s="17" t="n">
        <v>3</v>
      </c>
      <c r="AD13" s="18" t="n">
        <f aca="false">IFERROR(SUM(D13:AC13),0)</f>
        <v>104</v>
      </c>
      <c r="AE13" s="19" t="n">
        <f aca="false">IFERROR(AD13/5/26,"")</f>
        <v>0.8</v>
      </c>
    </row>
    <row r="14" customFormat="false" ht="19.5" hidden="false" customHeight="true" outlineLevel="0" collapsed="false">
      <c r="A14" s="13" t="n">
        <v>8</v>
      </c>
      <c r="B14" s="20" t="s">
        <v>48</v>
      </c>
      <c r="C14" s="21" t="s">
        <v>37</v>
      </c>
      <c r="D14" s="17" t="n">
        <v>3</v>
      </c>
      <c r="E14" s="17" t="n">
        <v>3</v>
      </c>
      <c r="F14" s="16" t="n">
        <v>4</v>
      </c>
      <c r="G14" s="16" t="n">
        <v>5</v>
      </c>
      <c r="H14" s="16" t="n">
        <v>5</v>
      </c>
      <c r="I14" s="16" t="n">
        <v>5</v>
      </c>
      <c r="J14" s="16" t="n">
        <v>4</v>
      </c>
      <c r="K14" s="16" t="n">
        <v>4</v>
      </c>
      <c r="L14" s="17" t="n">
        <v>3</v>
      </c>
      <c r="M14" s="17" t="n">
        <v>3</v>
      </c>
      <c r="N14" s="16" t="n">
        <v>5</v>
      </c>
      <c r="O14" s="16" t="n">
        <v>5</v>
      </c>
      <c r="P14" s="16" t="n">
        <v>5</v>
      </c>
      <c r="Q14" s="17" t="n">
        <v>3</v>
      </c>
      <c r="R14" s="16" t="n">
        <v>4</v>
      </c>
      <c r="S14" s="16" t="n">
        <v>5</v>
      </c>
      <c r="T14" s="16" t="n">
        <v>5</v>
      </c>
      <c r="U14" s="16" t="n">
        <v>5</v>
      </c>
      <c r="V14" s="16" t="n">
        <v>4</v>
      </c>
      <c r="W14" s="16" t="n">
        <v>4</v>
      </c>
      <c r="X14" s="17" t="n">
        <v>3</v>
      </c>
      <c r="Y14" s="17" t="n">
        <v>3</v>
      </c>
      <c r="Z14" s="16" t="n">
        <v>5</v>
      </c>
      <c r="AA14" s="16" t="n">
        <v>5</v>
      </c>
      <c r="AB14" s="16" t="n">
        <v>5</v>
      </c>
      <c r="AC14" s="16" t="n">
        <v>4</v>
      </c>
      <c r="AD14" s="18" t="n">
        <f aca="false">IFERROR(SUM(D14:AC14),0)</f>
        <v>109</v>
      </c>
      <c r="AE14" s="19" t="n">
        <f aca="false">IFERROR(AD14/5/26,"")</f>
        <v>0.838461538461539</v>
      </c>
    </row>
    <row r="15" customFormat="false" ht="19.5" hidden="false" customHeight="true" outlineLevel="0" collapsed="false">
      <c r="A15" s="13" t="n">
        <v>9</v>
      </c>
      <c r="B15" s="14" t="s">
        <v>49</v>
      </c>
      <c r="C15" s="15" t="s">
        <v>50</v>
      </c>
      <c r="D15" s="16" t="n">
        <v>5</v>
      </c>
      <c r="E15" s="16" t="n">
        <v>5</v>
      </c>
      <c r="F15" s="16" t="n">
        <v>5</v>
      </c>
      <c r="G15" s="16" t="n">
        <v>5</v>
      </c>
      <c r="H15" s="16" t="n">
        <v>5</v>
      </c>
      <c r="I15" s="16" t="n">
        <v>5</v>
      </c>
      <c r="J15" s="16" t="n">
        <v>5</v>
      </c>
      <c r="K15" s="16" t="n">
        <v>5</v>
      </c>
      <c r="L15" s="16" t="n">
        <v>5</v>
      </c>
      <c r="M15" s="16" t="n">
        <v>5</v>
      </c>
      <c r="N15" s="16" t="n">
        <v>5</v>
      </c>
      <c r="O15" s="16" t="n">
        <v>5</v>
      </c>
      <c r="P15" s="16" t="n">
        <v>5</v>
      </c>
      <c r="Q15" s="16" t="n">
        <v>5</v>
      </c>
      <c r="R15" s="16" t="n">
        <v>5</v>
      </c>
      <c r="S15" s="16" t="n">
        <v>5</v>
      </c>
      <c r="T15" s="16" t="n">
        <v>5</v>
      </c>
      <c r="U15" s="16" t="n">
        <v>5</v>
      </c>
      <c r="V15" s="16" t="n">
        <v>5</v>
      </c>
      <c r="W15" s="16" t="n">
        <v>5</v>
      </c>
      <c r="X15" s="16" t="n">
        <v>5</v>
      </c>
      <c r="Y15" s="16" t="n">
        <v>5</v>
      </c>
      <c r="Z15" s="16" t="n">
        <v>5</v>
      </c>
      <c r="AA15" s="16" t="n">
        <v>5</v>
      </c>
      <c r="AB15" s="16" t="n">
        <v>5</v>
      </c>
      <c r="AC15" s="16" t="n">
        <v>5</v>
      </c>
      <c r="AD15" s="18" t="n">
        <f aca="false">IFERROR(SUM(D15:AC15),0)</f>
        <v>130</v>
      </c>
      <c r="AE15" s="19" t="n">
        <f aca="false">IFERROR(AD15/5/26,"")</f>
        <v>1</v>
      </c>
    </row>
    <row r="16" customFormat="false" ht="19.5" hidden="false" customHeight="true" outlineLevel="0" collapsed="false">
      <c r="A16" s="13" t="n">
        <v>10</v>
      </c>
      <c r="B16" s="20" t="s">
        <v>51</v>
      </c>
      <c r="C16" s="21" t="s">
        <v>39</v>
      </c>
      <c r="D16" s="16" t="n">
        <v>4</v>
      </c>
      <c r="E16" s="16" t="n">
        <v>5</v>
      </c>
      <c r="F16" s="16" t="n">
        <v>5</v>
      </c>
      <c r="G16" s="16" t="n">
        <v>5</v>
      </c>
      <c r="H16" s="16" t="n">
        <v>4</v>
      </c>
      <c r="I16" s="17" t="n">
        <v>3</v>
      </c>
      <c r="J16" s="16" t="n">
        <v>4</v>
      </c>
      <c r="K16" s="16" t="n">
        <v>5</v>
      </c>
      <c r="L16" s="16" t="n">
        <v>5</v>
      </c>
      <c r="M16" s="16" t="n">
        <v>4</v>
      </c>
      <c r="N16" s="16" t="n">
        <v>5</v>
      </c>
      <c r="O16" s="16" t="n">
        <v>5</v>
      </c>
      <c r="P16" s="16" t="n">
        <v>5</v>
      </c>
      <c r="Q16" s="16" t="n">
        <v>4</v>
      </c>
      <c r="R16" s="16" t="n">
        <v>5</v>
      </c>
      <c r="S16" s="16" t="n">
        <v>5</v>
      </c>
      <c r="T16" s="16" t="n">
        <v>5</v>
      </c>
      <c r="U16" s="16" t="n">
        <v>4</v>
      </c>
      <c r="V16" s="17" t="n">
        <v>3</v>
      </c>
      <c r="W16" s="16" t="n">
        <v>4</v>
      </c>
      <c r="X16" s="16" t="n">
        <v>5</v>
      </c>
      <c r="Y16" s="16" t="n">
        <v>5</v>
      </c>
      <c r="Z16" s="16" t="n">
        <v>5</v>
      </c>
      <c r="AA16" s="16" t="n">
        <v>5</v>
      </c>
      <c r="AB16" s="16" t="n">
        <v>4</v>
      </c>
      <c r="AC16" s="16" t="n">
        <v>4</v>
      </c>
      <c r="AD16" s="18" t="n">
        <f aca="false">IFERROR(SUM(D16:AC16),0)</f>
        <v>117</v>
      </c>
      <c r="AE16" s="19" t="n">
        <f aca="false">IFERROR(AD16/5/26,"")</f>
        <v>0.9</v>
      </c>
    </row>
    <row r="17" customFormat="false" ht="19.5" hidden="false" customHeight="true" outlineLevel="0" collapsed="false">
      <c r="A17" s="13" t="n">
        <v>11</v>
      </c>
      <c r="B17" s="14" t="s">
        <v>52</v>
      </c>
      <c r="C17" s="15" t="s">
        <v>53</v>
      </c>
      <c r="D17" s="22" t="n">
        <v>2</v>
      </c>
      <c r="E17" s="17" t="n">
        <v>3</v>
      </c>
      <c r="F17" s="16" t="n">
        <v>4</v>
      </c>
      <c r="G17" s="16" t="n">
        <v>5</v>
      </c>
      <c r="H17" s="16" t="n">
        <v>5</v>
      </c>
      <c r="I17" s="16" t="n">
        <v>5</v>
      </c>
      <c r="J17" s="16" t="n">
        <v>4</v>
      </c>
      <c r="K17" s="17" t="n">
        <v>3</v>
      </c>
      <c r="L17" s="16" t="n">
        <v>4</v>
      </c>
      <c r="M17" s="16" t="n">
        <v>5</v>
      </c>
      <c r="N17" s="16" t="n">
        <v>5</v>
      </c>
      <c r="O17" s="16" t="n">
        <v>5</v>
      </c>
      <c r="P17" s="16" t="n">
        <v>4</v>
      </c>
      <c r="Q17" s="17" t="n">
        <v>3</v>
      </c>
      <c r="R17" s="16" t="n">
        <v>4</v>
      </c>
      <c r="S17" s="16" t="n">
        <v>5</v>
      </c>
      <c r="T17" s="16" t="n">
        <v>5</v>
      </c>
      <c r="U17" s="16" t="n">
        <v>5</v>
      </c>
      <c r="V17" s="16" t="n">
        <v>4</v>
      </c>
      <c r="W17" s="17" t="n">
        <v>3</v>
      </c>
      <c r="X17" s="16" t="n">
        <v>4</v>
      </c>
      <c r="Y17" s="16" t="n">
        <v>5</v>
      </c>
      <c r="Z17" s="16" t="n">
        <v>5</v>
      </c>
      <c r="AA17" s="16" t="n">
        <v>5</v>
      </c>
      <c r="AB17" s="16" t="n">
        <v>4</v>
      </c>
      <c r="AC17" s="17" t="n">
        <v>3</v>
      </c>
      <c r="AD17" s="18" t="n">
        <f aca="false">IFERROR(SUM(D17:AC17),0)</f>
        <v>109</v>
      </c>
      <c r="AE17" s="19" t="n">
        <f aca="false">IFERROR(AD17/5/26,"")</f>
        <v>0.838461538461539</v>
      </c>
    </row>
    <row r="18" customFormat="false" ht="19.5" hidden="false" customHeight="true" outlineLevel="0" collapsed="false">
      <c r="A18" s="13" t="n">
        <v>12</v>
      </c>
      <c r="B18" s="20" t="s">
        <v>54</v>
      </c>
      <c r="C18" s="21" t="s">
        <v>55</v>
      </c>
      <c r="D18" s="16" t="n">
        <v>5</v>
      </c>
      <c r="E18" s="16" t="n">
        <v>5</v>
      </c>
      <c r="F18" s="16" t="n">
        <v>5</v>
      </c>
      <c r="G18" s="16" t="n">
        <v>5</v>
      </c>
      <c r="H18" s="16" t="n">
        <v>5</v>
      </c>
      <c r="I18" s="16" t="n">
        <v>5</v>
      </c>
      <c r="J18" s="16" t="n">
        <v>5</v>
      </c>
      <c r="K18" s="16" t="n">
        <v>5</v>
      </c>
      <c r="L18" s="16" t="n">
        <v>5</v>
      </c>
      <c r="M18" s="16" t="n">
        <v>5</v>
      </c>
      <c r="N18" s="16" t="n">
        <v>5</v>
      </c>
      <c r="O18" s="16" t="n">
        <v>5</v>
      </c>
      <c r="P18" s="16" t="n">
        <v>5</v>
      </c>
      <c r="Q18" s="16" t="n">
        <v>5</v>
      </c>
      <c r="R18" s="16" t="n">
        <v>5</v>
      </c>
      <c r="S18" s="16" t="n">
        <v>5</v>
      </c>
      <c r="T18" s="16" t="n">
        <v>5</v>
      </c>
      <c r="U18" s="16" t="n">
        <v>5</v>
      </c>
      <c r="V18" s="16" t="n">
        <v>5</v>
      </c>
      <c r="W18" s="16" t="n">
        <v>5</v>
      </c>
      <c r="X18" s="16" t="n">
        <v>5</v>
      </c>
      <c r="Y18" s="16" t="n">
        <v>5</v>
      </c>
      <c r="Z18" s="16" t="n">
        <v>5</v>
      </c>
      <c r="AA18" s="16" t="n">
        <v>5</v>
      </c>
      <c r="AB18" s="16" t="n">
        <v>5</v>
      </c>
      <c r="AC18" s="16" t="n">
        <v>5</v>
      </c>
      <c r="AD18" s="18" t="n">
        <f aca="false">IFERROR(SUM(D18:AC18),0)</f>
        <v>130</v>
      </c>
      <c r="AE18" s="19" t="n">
        <f aca="false">IFERROR(AD18/5/26,"")</f>
        <v>1</v>
      </c>
    </row>
    <row r="19" customFormat="false" ht="6" hidden="false" customHeight="true" outlineLevel="0" collapsed="false"/>
    <row r="20" customFormat="false" ht="24" hidden="false" customHeight="true" outlineLevel="0" collapsed="false">
      <c r="A20" s="23" t="s">
        <v>56</v>
      </c>
      <c r="B20" s="23"/>
      <c r="C20" s="23"/>
      <c r="D20" s="24" t="n">
        <f aca="false">IFERROR(SUM(D7:D18),0)</f>
        <v>48</v>
      </c>
      <c r="E20" s="24" t="n">
        <f aca="false">IFERROR(SUM(E7:E18),0)</f>
        <v>50</v>
      </c>
      <c r="F20" s="24" t="n">
        <f aca="false">IFERROR(SUM(F7:F18),0)</f>
        <v>54</v>
      </c>
      <c r="G20" s="24" t="n">
        <f aca="false">IFERROR(SUM(G7:G18),0)</f>
        <v>55</v>
      </c>
      <c r="H20" s="24" t="n">
        <f aca="false">IFERROR(SUM(H7:H18),0)</f>
        <v>55</v>
      </c>
      <c r="I20" s="24" t="n">
        <f aca="false">IFERROR(SUM(I7:I18),0)</f>
        <v>54</v>
      </c>
      <c r="J20" s="24" t="n">
        <f aca="false">IFERROR(SUM(J7:J18),0)</f>
        <v>52</v>
      </c>
      <c r="K20" s="24" t="n">
        <f aca="false">IFERROR(SUM(K7:K18),0)</f>
        <v>52</v>
      </c>
      <c r="L20" s="24" t="n">
        <f aca="false">IFERROR(SUM(L7:L18),0)</f>
        <v>54</v>
      </c>
      <c r="M20" s="24" t="n">
        <f aca="false">IFERROR(SUM(M7:M18),0)</f>
        <v>55</v>
      </c>
      <c r="N20" s="24" t="n">
        <f aca="false">IFERROR(SUM(N7:N18),0)</f>
        <v>57</v>
      </c>
      <c r="O20" s="24" t="n">
        <f aca="false">IFERROR(SUM(O7:O18),0)</f>
        <v>57</v>
      </c>
      <c r="P20" s="24" t="n">
        <f aca="false">IFERROR(SUM(P7:P18),0)</f>
        <v>53</v>
      </c>
      <c r="Q20" s="24" t="n">
        <f aca="false">IFERROR(SUM(Q7:Q18),0)</f>
        <v>49</v>
      </c>
      <c r="R20" s="24" t="n">
        <f aca="false">IFERROR(SUM(R7:R18),0)</f>
        <v>54</v>
      </c>
      <c r="S20" s="24" t="n">
        <f aca="false">IFERROR(SUM(S7:S18),0)</f>
        <v>55</v>
      </c>
      <c r="T20" s="24" t="n">
        <f aca="false">IFERROR(SUM(T7:T18),0)</f>
        <v>58</v>
      </c>
      <c r="U20" s="24" t="n">
        <f aca="false">IFERROR(SUM(U7:U18),0)</f>
        <v>56</v>
      </c>
      <c r="V20" s="24" t="n">
        <f aca="false">IFERROR(SUM(V7:V18),0)</f>
        <v>52</v>
      </c>
      <c r="W20" s="24" t="n">
        <f aca="false">IFERROR(SUM(W7:W18),0)</f>
        <v>55</v>
      </c>
      <c r="X20" s="24" t="n">
        <f aca="false">IFERROR(SUM(X7:X18),0)</f>
        <v>55</v>
      </c>
      <c r="Y20" s="24" t="n">
        <f aca="false">IFERROR(SUM(Y7:Y18),0)</f>
        <v>53</v>
      </c>
      <c r="Z20" s="24" t="n">
        <f aca="false">IFERROR(SUM(Z7:Z18),0)</f>
        <v>57</v>
      </c>
      <c r="AA20" s="24" t="n">
        <f aca="false">IFERROR(SUM(AA7:AA18),0)</f>
        <v>58</v>
      </c>
      <c r="AB20" s="24" t="n">
        <f aca="false">IFERROR(SUM(AB7:AB18),0)</f>
        <v>54</v>
      </c>
      <c r="AC20" s="24" t="n">
        <f aca="false">IFERROR(SUM(AC7:AC18),0)</f>
        <v>52</v>
      </c>
      <c r="AD20" s="25" t="n">
        <f aca="false">IFERROR(SUM(AD7:AD18),0)</f>
        <v>1404</v>
      </c>
    </row>
    <row r="21" customFormat="false" ht="21.75" hidden="false" customHeight="true" outlineLevel="0" collapsed="false">
      <c r="A21" s="26" t="s">
        <v>57</v>
      </c>
      <c r="B21" s="26"/>
      <c r="C21" s="26"/>
      <c r="D21" s="27" t="n">
        <v>60</v>
      </c>
      <c r="E21" s="27" t="n">
        <v>60</v>
      </c>
      <c r="F21" s="27" t="n">
        <v>60</v>
      </c>
      <c r="G21" s="27" t="n">
        <v>60</v>
      </c>
      <c r="H21" s="27" t="n">
        <v>60</v>
      </c>
      <c r="I21" s="27" t="n">
        <v>60</v>
      </c>
      <c r="J21" s="27" t="n">
        <v>60</v>
      </c>
      <c r="K21" s="27" t="n">
        <v>60</v>
      </c>
      <c r="L21" s="27" t="n">
        <v>60</v>
      </c>
      <c r="M21" s="27" t="n">
        <v>60</v>
      </c>
      <c r="N21" s="27" t="n">
        <v>60</v>
      </c>
      <c r="O21" s="27" t="n">
        <v>60</v>
      </c>
      <c r="P21" s="27" t="n">
        <v>60</v>
      </c>
      <c r="Q21" s="27" t="n">
        <v>60</v>
      </c>
      <c r="R21" s="27" t="n">
        <v>60</v>
      </c>
      <c r="S21" s="27" t="n">
        <v>60</v>
      </c>
      <c r="T21" s="27" t="n">
        <v>60</v>
      </c>
      <c r="U21" s="27" t="n">
        <v>60</v>
      </c>
      <c r="V21" s="27" t="n">
        <v>60</v>
      </c>
      <c r="W21" s="27" t="n">
        <v>60</v>
      </c>
      <c r="X21" s="27" t="n">
        <v>60</v>
      </c>
      <c r="Y21" s="27" t="n">
        <v>60</v>
      </c>
      <c r="Z21" s="27" t="n">
        <v>60</v>
      </c>
      <c r="AA21" s="27" t="n">
        <v>60</v>
      </c>
      <c r="AB21" s="27" t="n">
        <v>60</v>
      </c>
      <c r="AC21" s="27" t="n">
        <v>60</v>
      </c>
      <c r="AD21" s="25" t="n">
        <v>1560</v>
      </c>
    </row>
    <row r="22" customFormat="false" ht="24" hidden="false" customHeight="true" outlineLevel="0" collapsed="false">
      <c r="A22" s="23" t="s">
        <v>58</v>
      </c>
      <c r="B22" s="23"/>
      <c r="C22" s="23"/>
      <c r="D22" s="28" t="n">
        <f aca="false">IFERROR(D21-D20,0)</f>
        <v>12</v>
      </c>
      <c r="E22" s="28" t="n">
        <f aca="false">IFERROR(E21-E20,0)</f>
        <v>10</v>
      </c>
      <c r="F22" s="28" t="n">
        <f aca="false">IFERROR(F21-F20,0)</f>
        <v>6</v>
      </c>
      <c r="G22" s="28" t="n">
        <f aca="false">IFERROR(G21-G20,0)</f>
        <v>5</v>
      </c>
      <c r="H22" s="28" t="n">
        <f aca="false">IFERROR(H21-H20,0)</f>
        <v>5</v>
      </c>
      <c r="I22" s="28" t="n">
        <f aca="false">IFERROR(I21-I20,0)</f>
        <v>6</v>
      </c>
      <c r="J22" s="28" t="n">
        <f aca="false">IFERROR(J21-J20,0)</f>
        <v>8</v>
      </c>
      <c r="K22" s="28" t="n">
        <f aca="false">IFERROR(K21-K20,0)</f>
        <v>8</v>
      </c>
      <c r="L22" s="28" t="n">
        <f aca="false">IFERROR(L21-L20,0)</f>
        <v>6</v>
      </c>
      <c r="M22" s="28" t="n">
        <f aca="false">IFERROR(M21-M20,0)</f>
        <v>5</v>
      </c>
      <c r="N22" s="28" t="n">
        <f aca="false">IFERROR(N21-N20,0)</f>
        <v>3</v>
      </c>
      <c r="O22" s="28" t="n">
        <f aca="false">IFERROR(O21-O20,0)</f>
        <v>3</v>
      </c>
      <c r="P22" s="28" t="n">
        <f aca="false">IFERROR(P21-P20,0)</f>
        <v>7</v>
      </c>
      <c r="Q22" s="28" t="n">
        <f aca="false">IFERROR(Q21-Q20,0)</f>
        <v>11</v>
      </c>
      <c r="R22" s="28" t="n">
        <f aca="false">IFERROR(R21-R20,0)</f>
        <v>6</v>
      </c>
      <c r="S22" s="28" t="n">
        <f aca="false">IFERROR(S21-S20,0)</f>
        <v>5</v>
      </c>
      <c r="T22" s="28" t="n">
        <f aca="false">IFERROR(T21-T20,0)</f>
        <v>2</v>
      </c>
      <c r="U22" s="28" t="n">
        <f aca="false">IFERROR(U21-U20,0)</f>
        <v>4</v>
      </c>
      <c r="V22" s="28" t="n">
        <f aca="false">IFERROR(V21-V20,0)</f>
        <v>8</v>
      </c>
      <c r="W22" s="28" t="n">
        <f aca="false">IFERROR(W21-W20,0)</f>
        <v>5</v>
      </c>
      <c r="X22" s="28" t="n">
        <f aca="false">IFERROR(X21-X20,0)</f>
        <v>5</v>
      </c>
      <c r="Y22" s="28" t="n">
        <f aca="false">IFERROR(Y21-Y20,0)</f>
        <v>7</v>
      </c>
      <c r="Z22" s="28" t="n">
        <f aca="false">IFERROR(Z21-Z20,0)</f>
        <v>3</v>
      </c>
      <c r="AA22" s="28" t="n">
        <f aca="false">IFERROR(AA21-AA20,0)</f>
        <v>2</v>
      </c>
      <c r="AB22" s="28" t="n">
        <f aca="false">IFERROR(AB21-AB20,0)</f>
        <v>6</v>
      </c>
      <c r="AC22" s="28" t="n">
        <f aca="false">IFERROR(AC21-AC20,0)</f>
        <v>8</v>
      </c>
      <c r="AD22" s="29" t="n">
        <f aca="false">IFERROR(AD21-AD20,0)</f>
        <v>156</v>
      </c>
    </row>
    <row r="23" customFormat="false" ht="7.5" hidden="false" customHeight="true" outlineLevel="0" collapsed="false"/>
    <row r="24" customFormat="false" ht="19.5" hidden="false" customHeight="true" outlineLevel="0" collapsed="false">
      <c r="A24" s="30" t="s">
        <v>59</v>
      </c>
      <c r="B24" s="30"/>
      <c r="C24" s="30"/>
      <c r="D24" s="30"/>
      <c r="E24" s="30"/>
      <c r="F24" s="30"/>
      <c r="G24" s="31" t="s">
        <v>60</v>
      </c>
      <c r="H24" s="31"/>
      <c r="I24" s="31"/>
      <c r="J24" s="31"/>
      <c r="K24" s="31"/>
      <c r="L24" s="31"/>
      <c r="M24" s="32" t="s">
        <v>61</v>
      </c>
      <c r="N24" s="32"/>
      <c r="O24" s="32"/>
      <c r="P24" s="32"/>
      <c r="Q24" s="32"/>
      <c r="R24" s="32"/>
      <c r="S24" s="33" t="s">
        <v>62</v>
      </c>
      <c r="T24" s="33"/>
      <c r="U24" s="33"/>
      <c r="V24" s="33"/>
      <c r="W24" s="33"/>
      <c r="X24" s="33"/>
      <c r="Y24" s="34" t="s">
        <v>63</v>
      </c>
      <c r="Z24" s="34"/>
      <c r="AA24" s="34"/>
      <c r="AB24" s="34"/>
      <c r="AC24" s="34"/>
      <c r="AD24" s="34"/>
    </row>
  </sheetData>
  <mergeCells count="18">
    <mergeCell ref="A2:AE2"/>
    <mergeCell ref="A3:AE3"/>
    <mergeCell ref="A4:B4"/>
    <mergeCell ref="C4:D4"/>
    <mergeCell ref="E4:F4"/>
    <mergeCell ref="G4:H4"/>
    <mergeCell ref="I4:K4"/>
    <mergeCell ref="L4:N4"/>
    <mergeCell ref="O4:Q4"/>
    <mergeCell ref="R4:T4"/>
    <mergeCell ref="A20:C20"/>
    <mergeCell ref="A21:C21"/>
    <mergeCell ref="A22:C22"/>
    <mergeCell ref="A24:F24"/>
    <mergeCell ref="G24:L24"/>
    <mergeCell ref="M24:R24"/>
    <mergeCell ref="S24:X24"/>
    <mergeCell ref="Y24:AD24"/>
  </mergeCells>
  <dataValidations count="1">
    <dataValidation allowBlank="true" errorStyle="stop" operator="between" showDropDown="false" showErrorMessage="false" showInputMessage="false" sqref="C7:C37" type="list">
      <formula1>"Projektleitung,Entwicklung,UI/UX Design,Testing / QA,Anforderungsanalyse,Infrastruktur,Datenanalyse,Scrum Master,Beratung,Sonstiges"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B090"/>
    <pageSetUpPr fitToPage="true"/>
  </sheetPr>
  <dimension ref="A1:J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22"/>
    <col collapsed="false" customWidth="true" hidden="false" outlineLevel="0" max="3" min="3" style="1" width="16"/>
    <col collapsed="false" customWidth="true" hidden="false" outlineLevel="0" max="4" min="4" style="1" width="14"/>
    <col collapsed="false" customWidth="true" hidden="false" outlineLevel="0" max="6" min="5" style="1" width="12"/>
    <col collapsed="false" customWidth="true" hidden="false" outlineLevel="0" max="10" min="7" style="1" width="14"/>
    <col collapsed="false" customWidth="true" hidden="false" outlineLevel="0" max="11" min="11" style="1" width="4"/>
  </cols>
  <sheetData>
    <row r="1" customFormat="false" ht="37.5" hidden="false" customHeight="true" outlineLevel="0" collapsed="false">
      <c r="A1" s="35" t="s">
        <v>64</v>
      </c>
      <c r="B1" s="35"/>
      <c r="C1" s="35"/>
      <c r="D1" s="35"/>
      <c r="E1" s="35"/>
      <c r="F1" s="35"/>
      <c r="G1" s="35"/>
      <c r="H1" s="35"/>
      <c r="I1" s="35"/>
      <c r="J1" s="35"/>
    </row>
    <row r="2" customFormat="false" ht="36" hidden="false" customHeight="true" outlineLevel="0" collapsed="false">
      <c r="A2" s="36" t="s">
        <v>5</v>
      </c>
      <c r="B2" s="36" t="s">
        <v>6</v>
      </c>
      <c r="C2" s="36" t="s">
        <v>65</v>
      </c>
      <c r="D2" s="36" t="s">
        <v>66</v>
      </c>
      <c r="E2" s="36" t="s">
        <v>67</v>
      </c>
      <c r="F2" s="36" t="s">
        <v>68</v>
      </c>
      <c r="G2" s="36" t="s">
        <v>69</v>
      </c>
      <c r="H2" s="36" t="s">
        <v>70</v>
      </c>
      <c r="I2" s="36" t="s">
        <v>71</v>
      </c>
      <c r="J2" s="36" t="s">
        <v>72</v>
      </c>
    </row>
    <row r="3" customFormat="false" ht="21" hidden="false" customHeight="true" outlineLevel="0" collapsed="false">
      <c r="A3" s="37" t="n">
        <v>1</v>
      </c>
      <c r="B3" s="14" t="s">
        <v>36</v>
      </c>
      <c r="C3" s="38" t="s">
        <v>37</v>
      </c>
      <c r="D3" s="39" t="s">
        <v>73</v>
      </c>
      <c r="E3" s="40" t="n">
        <v>5</v>
      </c>
      <c r="F3" s="41" t="n">
        <v>950</v>
      </c>
      <c r="G3" s="39" t="s">
        <v>74</v>
      </c>
      <c r="H3" s="42" t="s">
        <v>75</v>
      </c>
      <c r="I3" s="42" t="s">
        <v>76</v>
      </c>
      <c r="J3" s="43" t="s">
        <v>77</v>
      </c>
    </row>
    <row r="4" customFormat="false" ht="21" hidden="false" customHeight="true" outlineLevel="0" collapsed="false">
      <c r="A4" s="37" t="n">
        <v>2</v>
      </c>
      <c r="B4" s="20" t="s">
        <v>38</v>
      </c>
      <c r="C4" s="38" t="s">
        <v>39</v>
      </c>
      <c r="D4" s="44" t="s">
        <v>78</v>
      </c>
      <c r="E4" s="40" t="n">
        <v>5</v>
      </c>
      <c r="F4" s="41" t="n">
        <v>780</v>
      </c>
      <c r="G4" s="44" t="s">
        <v>74</v>
      </c>
      <c r="H4" s="42" t="s">
        <v>75</v>
      </c>
      <c r="I4" s="42" t="s">
        <v>76</v>
      </c>
      <c r="J4" s="43" t="s">
        <v>77</v>
      </c>
    </row>
    <row r="5" customFormat="false" ht="21" hidden="false" customHeight="true" outlineLevel="0" collapsed="false">
      <c r="A5" s="37" t="n">
        <v>3</v>
      </c>
      <c r="B5" s="14" t="s">
        <v>40</v>
      </c>
      <c r="C5" s="38" t="s">
        <v>39</v>
      </c>
      <c r="D5" s="39" t="s">
        <v>78</v>
      </c>
      <c r="E5" s="40" t="n">
        <v>5</v>
      </c>
      <c r="F5" s="41" t="n">
        <v>760</v>
      </c>
      <c r="G5" s="39" t="s">
        <v>74</v>
      </c>
      <c r="H5" s="42" t="s">
        <v>75</v>
      </c>
      <c r="I5" s="42" t="s">
        <v>76</v>
      </c>
      <c r="J5" s="43" t="s">
        <v>77</v>
      </c>
    </row>
    <row r="6" customFormat="false" ht="21" hidden="false" customHeight="true" outlineLevel="0" collapsed="false">
      <c r="A6" s="37" t="n">
        <v>4</v>
      </c>
      <c r="B6" s="20" t="s">
        <v>41</v>
      </c>
      <c r="C6" s="38" t="s">
        <v>42</v>
      </c>
      <c r="D6" s="44" t="s">
        <v>79</v>
      </c>
      <c r="E6" s="40" t="n">
        <v>5</v>
      </c>
      <c r="F6" s="41" t="n">
        <v>820</v>
      </c>
      <c r="G6" s="44" t="s">
        <v>74</v>
      </c>
      <c r="H6" s="42" t="s">
        <v>75</v>
      </c>
      <c r="I6" s="42" t="s">
        <v>76</v>
      </c>
      <c r="J6" s="43" t="s">
        <v>77</v>
      </c>
    </row>
    <row r="7" customFormat="false" ht="21" hidden="false" customHeight="true" outlineLevel="0" collapsed="false">
      <c r="A7" s="37" t="n">
        <v>5</v>
      </c>
      <c r="B7" s="14" t="s">
        <v>43</v>
      </c>
      <c r="C7" s="38" t="s">
        <v>39</v>
      </c>
      <c r="D7" s="39" t="s">
        <v>78</v>
      </c>
      <c r="E7" s="40" t="n">
        <v>5</v>
      </c>
      <c r="F7" s="41" t="n">
        <v>780</v>
      </c>
      <c r="G7" s="39" t="s">
        <v>74</v>
      </c>
      <c r="H7" s="42" t="s">
        <v>75</v>
      </c>
      <c r="I7" s="42" t="s">
        <v>80</v>
      </c>
      <c r="J7" s="43" t="s">
        <v>77</v>
      </c>
    </row>
    <row r="8" customFormat="false" ht="21" hidden="false" customHeight="true" outlineLevel="0" collapsed="false">
      <c r="A8" s="37" t="n">
        <v>6</v>
      </c>
      <c r="B8" s="20" t="s">
        <v>44</v>
      </c>
      <c r="C8" s="38" t="s">
        <v>45</v>
      </c>
      <c r="D8" s="44" t="s">
        <v>78</v>
      </c>
      <c r="E8" s="40" t="n">
        <v>5</v>
      </c>
      <c r="F8" s="41" t="n">
        <v>700</v>
      </c>
      <c r="G8" s="44" t="s">
        <v>74</v>
      </c>
      <c r="H8" s="42" t="s">
        <v>75</v>
      </c>
      <c r="I8" s="42" t="s">
        <v>76</v>
      </c>
      <c r="J8" s="43" t="s">
        <v>77</v>
      </c>
    </row>
    <row r="9" customFormat="false" ht="21" hidden="false" customHeight="true" outlineLevel="0" collapsed="false">
      <c r="A9" s="37" t="n">
        <v>7</v>
      </c>
      <c r="B9" s="14" t="s">
        <v>46</v>
      </c>
      <c r="C9" s="38" t="s">
        <v>47</v>
      </c>
      <c r="D9" s="39" t="s">
        <v>81</v>
      </c>
      <c r="E9" s="40" t="n">
        <v>4</v>
      </c>
      <c r="F9" s="41" t="n">
        <v>680</v>
      </c>
      <c r="G9" s="39" t="s">
        <v>82</v>
      </c>
      <c r="H9" s="42" t="s">
        <v>75</v>
      </c>
      <c r="I9" s="42" t="s">
        <v>76</v>
      </c>
      <c r="J9" s="43" t="s">
        <v>77</v>
      </c>
    </row>
    <row r="10" customFormat="false" ht="21" hidden="false" customHeight="true" outlineLevel="0" collapsed="false">
      <c r="A10" s="37" t="n">
        <v>8</v>
      </c>
      <c r="B10" s="20" t="s">
        <v>48</v>
      </c>
      <c r="C10" s="38" t="s">
        <v>37</v>
      </c>
      <c r="D10" s="44" t="s">
        <v>73</v>
      </c>
      <c r="E10" s="40" t="n">
        <v>5</v>
      </c>
      <c r="F10" s="41" t="n">
        <v>980</v>
      </c>
      <c r="G10" s="44" t="s">
        <v>74</v>
      </c>
      <c r="H10" s="42" t="s">
        <v>75</v>
      </c>
      <c r="I10" s="42" t="s">
        <v>76</v>
      </c>
      <c r="J10" s="43" t="s">
        <v>77</v>
      </c>
    </row>
    <row r="11" customFormat="false" ht="21" hidden="false" customHeight="true" outlineLevel="0" collapsed="false">
      <c r="A11" s="37" t="n">
        <v>9</v>
      </c>
      <c r="B11" s="14" t="s">
        <v>49</v>
      </c>
      <c r="C11" s="38" t="s">
        <v>50</v>
      </c>
      <c r="D11" s="39" t="s">
        <v>83</v>
      </c>
      <c r="E11" s="40" t="n">
        <v>5</v>
      </c>
      <c r="F11" s="41" t="n">
        <v>720</v>
      </c>
      <c r="G11" s="39" t="s">
        <v>74</v>
      </c>
      <c r="H11" s="42" t="s">
        <v>75</v>
      </c>
      <c r="I11" s="42" t="s">
        <v>76</v>
      </c>
      <c r="J11" s="43" t="s">
        <v>77</v>
      </c>
    </row>
    <row r="12" customFormat="false" ht="21" hidden="false" customHeight="true" outlineLevel="0" collapsed="false">
      <c r="A12" s="37" t="n">
        <v>10</v>
      </c>
      <c r="B12" s="20" t="s">
        <v>51</v>
      </c>
      <c r="C12" s="38" t="s">
        <v>39</v>
      </c>
      <c r="D12" s="44" t="s">
        <v>78</v>
      </c>
      <c r="E12" s="40" t="n">
        <v>5</v>
      </c>
      <c r="F12" s="41" t="n">
        <v>760</v>
      </c>
      <c r="G12" s="44" t="s">
        <v>74</v>
      </c>
      <c r="H12" s="42" t="s">
        <v>84</v>
      </c>
      <c r="I12" s="42" t="s">
        <v>76</v>
      </c>
      <c r="J12" s="43" t="s">
        <v>77</v>
      </c>
    </row>
    <row r="13" customFormat="false" ht="21" hidden="false" customHeight="true" outlineLevel="0" collapsed="false">
      <c r="A13" s="37" t="n">
        <v>11</v>
      </c>
      <c r="B13" s="14" t="s">
        <v>52</v>
      </c>
      <c r="C13" s="38" t="s">
        <v>53</v>
      </c>
      <c r="D13" s="39" t="s">
        <v>85</v>
      </c>
      <c r="E13" s="40" t="n">
        <v>5</v>
      </c>
      <c r="F13" s="41" t="n">
        <v>840</v>
      </c>
      <c r="G13" s="39" t="s">
        <v>74</v>
      </c>
      <c r="H13" s="42" t="s">
        <v>75</v>
      </c>
      <c r="I13" s="42" t="s">
        <v>76</v>
      </c>
      <c r="J13" s="43" t="s">
        <v>77</v>
      </c>
    </row>
    <row r="14" customFormat="false" ht="21" hidden="false" customHeight="true" outlineLevel="0" collapsed="false">
      <c r="A14" s="37" t="n">
        <v>12</v>
      </c>
      <c r="B14" s="20" t="s">
        <v>54</v>
      </c>
      <c r="C14" s="38" t="s">
        <v>55</v>
      </c>
      <c r="D14" s="44" t="s">
        <v>73</v>
      </c>
      <c r="E14" s="40" t="n">
        <v>5</v>
      </c>
      <c r="F14" s="41" t="n">
        <v>900</v>
      </c>
      <c r="G14" s="44" t="s">
        <v>74</v>
      </c>
      <c r="H14" s="42" t="s">
        <v>75</v>
      </c>
      <c r="I14" s="42" t="s">
        <v>76</v>
      </c>
      <c r="J14" s="43" t="s">
        <v>77</v>
      </c>
    </row>
    <row r="15" customFormat="false" ht="19.5" hidden="false" customHeight="true" outlineLevel="0" collapsed="false">
      <c r="A15" s="45"/>
      <c r="B15" s="46"/>
      <c r="C15" s="46"/>
      <c r="D15" s="46"/>
      <c r="E15" s="46"/>
      <c r="F15" s="46"/>
      <c r="G15" s="46"/>
      <c r="H15" s="46"/>
      <c r="I15" s="46"/>
      <c r="J15" s="46"/>
    </row>
    <row r="16" customFormat="false" ht="19.5" hidden="false" customHeight="true" outlineLevel="0" collapsed="false">
      <c r="A16" s="45"/>
      <c r="B16" s="46"/>
      <c r="C16" s="46"/>
      <c r="D16" s="46"/>
      <c r="E16" s="46"/>
      <c r="F16" s="46"/>
      <c r="G16" s="46"/>
      <c r="H16" s="46"/>
      <c r="I16" s="46"/>
      <c r="J16" s="46"/>
    </row>
    <row r="17" customFormat="false" ht="19.5" hidden="false" customHeight="true" outlineLevel="0" collapsed="false">
      <c r="A17" s="45"/>
      <c r="B17" s="46"/>
      <c r="C17" s="46"/>
      <c r="D17" s="46"/>
      <c r="E17" s="46"/>
      <c r="F17" s="46"/>
      <c r="G17" s="46"/>
      <c r="H17" s="46"/>
      <c r="I17" s="46"/>
      <c r="J17" s="46"/>
    </row>
    <row r="18" customFormat="false" ht="19.5" hidden="false" customHeight="true" outlineLevel="0" collapsed="false">
      <c r="A18" s="45"/>
      <c r="B18" s="46"/>
      <c r="C18" s="46"/>
      <c r="D18" s="46"/>
      <c r="E18" s="46"/>
      <c r="F18" s="46"/>
      <c r="G18" s="46"/>
      <c r="H18" s="46"/>
      <c r="I18" s="46"/>
      <c r="J18" s="46"/>
    </row>
    <row r="19" customFormat="false" ht="19.5" hidden="false" customHeight="true" outlineLevel="0" collapsed="false">
      <c r="A19" s="45"/>
      <c r="B19" s="46"/>
      <c r="C19" s="46"/>
      <c r="D19" s="46"/>
      <c r="E19" s="46"/>
      <c r="F19" s="46"/>
      <c r="G19" s="46"/>
      <c r="H19" s="46"/>
      <c r="I19" s="46"/>
      <c r="J19" s="46"/>
    </row>
    <row r="20" customFormat="false" ht="19.5" hidden="false" customHeight="true" outlineLevel="0" collapsed="false">
      <c r="A20" s="45"/>
      <c r="B20" s="46"/>
      <c r="C20" s="46"/>
      <c r="D20" s="46"/>
      <c r="E20" s="46"/>
      <c r="F20" s="46"/>
      <c r="G20" s="46"/>
      <c r="H20" s="46"/>
      <c r="I20" s="46"/>
      <c r="J20" s="46"/>
    </row>
    <row r="21" customFormat="false" ht="19.5" hidden="false" customHeight="true" outlineLevel="0" collapsed="false">
      <c r="A21" s="45"/>
      <c r="B21" s="46"/>
      <c r="C21" s="46"/>
      <c r="D21" s="46"/>
      <c r="E21" s="46"/>
      <c r="F21" s="46"/>
      <c r="G21" s="46"/>
      <c r="H21" s="46"/>
      <c r="I21" s="46"/>
      <c r="J21" s="46"/>
    </row>
    <row r="22" customFormat="false" ht="19.5" hidden="false" customHeight="true" outlineLevel="0" collapsed="false">
      <c r="A22" s="45"/>
      <c r="B22" s="46"/>
      <c r="C22" s="46"/>
      <c r="D22" s="46"/>
      <c r="E22" s="46"/>
      <c r="F22" s="46"/>
      <c r="G22" s="46"/>
      <c r="H22" s="46"/>
      <c r="I22" s="46"/>
      <c r="J22" s="46"/>
    </row>
    <row r="24" customFormat="false" ht="25.5" hidden="false" customHeight="true" outlineLevel="0" collapsed="false">
      <c r="A24" s="26" t="s">
        <v>86</v>
      </c>
      <c r="B24" s="26"/>
      <c r="C24" s="26"/>
      <c r="D24" s="26"/>
      <c r="E24" s="26"/>
      <c r="F24" s="47" t="n">
        <f aca="false">IFERROR(SUMPRODUCT(E3:E23,F3:F23)*52,0)</f>
        <v>2478840</v>
      </c>
      <c r="G24" s="48"/>
      <c r="H24" s="48"/>
      <c r="I24" s="48"/>
      <c r="J24" s="48"/>
    </row>
    <row r="26" customFormat="false" ht="18" hidden="false" customHeight="true" outlineLevel="0" collapsed="false">
      <c r="A26" s="49" t="s">
        <v>87</v>
      </c>
      <c r="B26" s="49"/>
      <c r="C26" s="49"/>
      <c r="D26" s="49"/>
      <c r="E26" s="49"/>
      <c r="F26" s="49"/>
      <c r="G26" s="49"/>
      <c r="H26" s="49"/>
      <c r="I26" s="49"/>
      <c r="J26" s="49"/>
    </row>
  </sheetData>
  <mergeCells count="3">
    <mergeCell ref="A1:J1"/>
    <mergeCell ref="A24:E24"/>
    <mergeCell ref="A26:J26"/>
  </mergeCells>
  <dataValidations count="3">
    <dataValidation allowBlank="true" errorStyle="stop" operator="between" showDropDown="false" showErrorMessage="false" showInputMessage="false" sqref="G3:G24" type="list">
      <formula1>"Vollzeit,Teilzeit,Freelancer,Werkstudent,Extern"</formula1>
      <formula2>0</formula2>
    </dataValidation>
    <dataValidation allowBlank="true" errorStyle="stop" operator="between" showDropDown="false" showErrorMessage="false" showInputMessage="false" sqref="J3:J24" type="list">
      <formula1>"Aktiv,Inaktiv,Elternzeit,Kündigung,Geplant"</formula1>
      <formula2>0</formula2>
    </dataValidation>
    <dataValidation allowBlank="true" errorStyle="stop" operator="between" showDropDown="false" showErrorMessage="false" showInputMessage="false" sqref="D3:D24" type="list">
      <formula1>"PMO,IT,Produktdesign,Fachbereich,IT-Betrieb,Data &amp; BI,Vertrieb,Sonstiges"</formula1>
      <formula2>0</formula2>
    </dataValidation>
  </dataValidations>
  <printOptions headings="false" gridLines="false" gridLinesSet="true" horizontalCentered="false" verticalCentered="false"/>
  <pageMargins left="0.4" right="0.4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B3A8C"/>
    <pageSetUpPr fitToPage="true"/>
  </sheetPr>
  <dimension ref="A1:M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2" topLeftCell="D3" activePane="bottomRight" state="frozen"/>
      <selection pane="topLeft" activeCell="A1" activeCellId="0" sqref="A1"/>
      <selection pane="topRight" activeCell="D1" activeCellId="0" sqref="D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16"/>
    <col collapsed="false" customWidth="true" hidden="false" outlineLevel="0" max="11" min="3" style="1" width="12"/>
    <col collapsed="false" customWidth="true" hidden="false" outlineLevel="0" max="12" min="12" style="1" width="10"/>
    <col collapsed="false" customWidth="true" hidden="false" outlineLevel="0" max="13" min="13" style="1" width="12"/>
  </cols>
  <sheetData>
    <row r="1" customFormat="false" ht="37.5" hidden="false" customHeight="true" outlineLevel="0" collapsed="false">
      <c r="A1" s="35" t="s">
        <v>88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customFormat="false" ht="36" hidden="false" customHeight="true" outlineLevel="0" collapsed="false">
      <c r="A2" s="36" t="s">
        <v>89</v>
      </c>
      <c r="B2" s="36" t="s">
        <v>90</v>
      </c>
      <c r="C2" s="36" t="s">
        <v>91</v>
      </c>
      <c r="D2" s="50" t="s">
        <v>92</v>
      </c>
      <c r="E2" s="51" t="s">
        <v>93</v>
      </c>
      <c r="F2" s="52" t="s">
        <v>94</v>
      </c>
      <c r="G2" s="53" t="s">
        <v>95</v>
      </c>
      <c r="H2" s="54" t="s">
        <v>96</v>
      </c>
      <c r="I2" s="55" t="s">
        <v>97</v>
      </c>
      <c r="J2" s="56" t="s">
        <v>98</v>
      </c>
      <c r="K2" s="57" t="s">
        <v>99</v>
      </c>
      <c r="L2" s="12" t="s">
        <v>34</v>
      </c>
      <c r="M2" s="12" t="s">
        <v>100</v>
      </c>
    </row>
    <row r="3" customFormat="false" ht="21" hidden="false" customHeight="true" outlineLevel="0" collapsed="false">
      <c r="A3" s="14" t="s">
        <v>36</v>
      </c>
      <c r="B3" s="15" t="s">
        <v>37</v>
      </c>
      <c r="C3" s="58" t="n">
        <v>950</v>
      </c>
      <c r="D3" s="59" t="n">
        <v>40</v>
      </c>
      <c r="E3" s="59" t="n">
        <v>10</v>
      </c>
      <c r="F3" s="60"/>
      <c r="G3" s="59" t="n">
        <v>15</v>
      </c>
      <c r="H3" s="59" t="n">
        <v>5</v>
      </c>
      <c r="I3" s="60"/>
      <c r="J3" s="60"/>
      <c r="K3" s="60"/>
      <c r="L3" s="18" t="n">
        <f aca="false">IFERROR(SUM(D3:K3),0)</f>
        <v>70</v>
      </c>
      <c r="M3" s="61" t="n">
        <f aca="false">IFERROR(L3*C3,0)</f>
        <v>66500</v>
      </c>
    </row>
    <row r="4" customFormat="false" ht="21" hidden="false" customHeight="true" outlineLevel="0" collapsed="false">
      <c r="A4" s="20" t="s">
        <v>38</v>
      </c>
      <c r="B4" s="21" t="s">
        <v>39</v>
      </c>
      <c r="C4" s="58" t="n">
        <v>780</v>
      </c>
      <c r="D4" s="59" t="n">
        <v>50</v>
      </c>
      <c r="E4" s="59" t="n">
        <v>40</v>
      </c>
      <c r="F4" s="60"/>
      <c r="G4" s="60"/>
      <c r="H4" s="60"/>
      <c r="I4" s="59" t="n">
        <v>10</v>
      </c>
      <c r="J4" s="59" t="n">
        <v>5</v>
      </c>
      <c r="K4" s="60"/>
      <c r="L4" s="18" t="n">
        <f aca="false">IFERROR(SUM(D4:K4),0)</f>
        <v>105</v>
      </c>
      <c r="M4" s="61" t="n">
        <f aca="false">IFERROR(L4*C4,0)</f>
        <v>81900</v>
      </c>
    </row>
    <row r="5" customFormat="false" ht="21" hidden="false" customHeight="true" outlineLevel="0" collapsed="false">
      <c r="A5" s="14" t="s">
        <v>40</v>
      </c>
      <c r="B5" s="15" t="s">
        <v>39</v>
      </c>
      <c r="C5" s="58" t="n">
        <v>760</v>
      </c>
      <c r="D5" s="59" t="n">
        <v>30</v>
      </c>
      <c r="E5" s="59" t="n">
        <v>45</v>
      </c>
      <c r="F5" s="60"/>
      <c r="G5" s="60"/>
      <c r="H5" s="60"/>
      <c r="I5" s="59" t="n">
        <v>15</v>
      </c>
      <c r="J5" s="59" t="n">
        <v>5</v>
      </c>
      <c r="K5" s="60"/>
      <c r="L5" s="18" t="n">
        <f aca="false">IFERROR(SUM(D5:K5),0)</f>
        <v>95</v>
      </c>
      <c r="M5" s="61" t="n">
        <f aca="false">IFERROR(L5*C5,0)</f>
        <v>72200</v>
      </c>
    </row>
    <row r="6" customFormat="false" ht="21" hidden="false" customHeight="true" outlineLevel="0" collapsed="false">
      <c r="A6" s="20" t="s">
        <v>41</v>
      </c>
      <c r="B6" s="21" t="s">
        <v>42</v>
      </c>
      <c r="C6" s="58" t="n">
        <v>820</v>
      </c>
      <c r="D6" s="59" t="n">
        <v>10</v>
      </c>
      <c r="E6" s="59" t="n">
        <v>35</v>
      </c>
      <c r="F6" s="60"/>
      <c r="G6" s="60"/>
      <c r="H6" s="60"/>
      <c r="I6" s="59" t="n">
        <v>25</v>
      </c>
      <c r="J6" s="60"/>
      <c r="K6" s="60"/>
      <c r="L6" s="18" t="n">
        <f aca="false">IFERROR(SUM(D6:K6),0)</f>
        <v>70</v>
      </c>
      <c r="M6" s="61" t="n">
        <f aca="false">IFERROR(L6*C6,0)</f>
        <v>57400</v>
      </c>
    </row>
    <row r="7" customFormat="false" ht="21" hidden="false" customHeight="true" outlineLevel="0" collapsed="false">
      <c r="A7" s="14" t="s">
        <v>43</v>
      </c>
      <c r="B7" s="15" t="s">
        <v>39</v>
      </c>
      <c r="C7" s="58" t="n">
        <v>780</v>
      </c>
      <c r="D7" s="59" t="n">
        <v>60</v>
      </c>
      <c r="E7" s="60"/>
      <c r="F7" s="60"/>
      <c r="G7" s="60"/>
      <c r="H7" s="60"/>
      <c r="I7" s="60"/>
      <c r="J7" s="59" t="n">
        <v>10</v>
      </c>
      <c r="K7" s="60"/>
      <c r="L7" s="18" t="n">
        <f aca="false">IFERROR(SUM(D7:K7),0)</f>
        <v>70</v>
      </c>
      <c r="M7" s="61" t="n">
        <f aca="false">IFERROR(L7*C7,0)</f>
        <v>54600</v>
      </c>
    </row>
    <row r="8" customFormat="false" ht="21" hidden="false" customHeight="true" outlineLevel="0" collapsed="false">
      <c r="A8" s="20" t="s">
        <v>44</v>
      </c>
      <c r="B8" s="21" t="s">
        <v>45</v>
      </c>
      <c r="C8" s="58" t="n">
        <v>700</v>
      </c>
      <c r="D8" s="59" t="n">
        <v>35</v>
      </c>
      <c r="E8" s="59" t="n">
        <v>30</v>
      </c>
      <c r="F8" s="60"/>
      <c r="G8" s="60"/>
      <c r="H8" s="60"/>
      <c r="I8" s="59" t="n">
        <v>10</v>
      </c>
      <c r="J8" s="59" t="n">
        <v>5</v>
      </c>
      <c r="K8" s="60"/>
      <c r="L8" s="18" t="n">
        <f aca="false">IFERROR(SUM(D8:K8),0)</f>
        <v>80</v>
      </c>
      <c r="M8" s="61" t="n">
        <f aca="false">IFERROR(L8*C8,0)</f>
        <v>56000</v>
      </c>
    </row>
    <row r="9" customFormat="false" ht="21" hidden="false" customHeight="true" outlineLevel="0" collapsed="false">
      <c r="A9" s="14" t="s">
        <v>46</v>
      </c>
      <c r="B9" s="15" t="s">
        <v>101</v>
      </c>
      <c r="C9" s="58" t="n">
        <v>680</v>
      </c>
      <c r="D9" s="59" t="n">
        <v>20</v>
      </c>
      <c r="E9" s="59" t="n">
        <v>5</v>
      </c>
      <c r="F9" s="59" t="n">
        <v>15</v>
      </c>
      <c r="G9" s="59" t="n">
        <v>20</v>
      </c>
      <c r="H9" s="59" t="n">
        <v>15</v>
      </c>
      <c r="I9" s="60"/>
      <c r="J9" s="60"/>
      <c r="K9" s="59" t="n">
        <v>20</v>
      </c>
      <c r="L9" s="18" t="n">
        <f aca="false">IFERROR(SUM(D9:K9),0)</f>
        <v>95</v>
      </c>
      <c r="M9" s="61" t="n">
        <f aca="false">IFERROR(L9*C9,0)</f>
        <v>64600</v>
      </c>
    </row>
    <row r="10" customFormat="false" ht="21" hidden="false" customHeight="true" outlineLevel="0" collapsed="false">
      <c r="A10" s="20" t="s">
        <v>48</v>
      </c>
      <c r="B10" s="21" t="s">
        <v>37</v>
      </c>
      <c r="C10" s="58" t="n">
        <v>980</v>
      </c>
      <c r="D10" s="59" t="n">
        <v>5</v>
      </c>
      <c r="E10" s="60"/>
      <c r="F10" s="59" t="n">
        <v>20</v>
      </c>
      <c r="G10" s="59" t="n">
        <v>10</v>
      </c>
      <c r="H10" s="59" t="n">
        <v>20</v>
      </c>
      <c r="I10" s="60"/>
      <c r="J10" s="59" t="n">
        <v>10</v>
      </c>
      <c r="K10" s="59" t="n">
        <v>5</v>
      </c>
      <c r="L10" s="18" t="n">
        <f aca="false">IFERROR(SUM(D10:K10),0)</f>
        <v>70</v>
      </c>
      <c r="M10" s="61" t="n">
        <f aca="false">IFERROR(L10*C10,0)</f>
        <v>68600</v>
      </c>
    </row>
    <row r="11" customFormat="false" ht="21" hidden="false" customHeight="true" outlineLevel="0" collapsed="false">
      <c r="A11" s="14" t="s">
        <v>49</v>
      </c>
      <c r="B11" s="15" t="s">
        <v>50</v>
      </c>
      <c r="C11" s="58" t="n">
        <v>720</v>
      </c>
      <c r="D11" s="59" t="n">
        <v>25</v>
      </c>
      <c r="E11" s="59" t="n">
        <v>15</v>
      </c>
      <c r="F11" s="60"/>
      <c r="G11" s="59" t="n">
        <v>5</v>
      </c>
      <c r="H11" s="59" t="n">
        <v>5</v>
      </c>
      <c r="I11" s="59" t="n">
        <v>5</v>
      </c>
      <c r="J11" s="59" t="n">
        <v>10</v>
      </c>
      <c r="K11" s="60"/>
      <c r="L11" s="18" t="n">
        <f aca="false">IFERROR(SUM(D11:K11),0)</f>
        <v>65</v>
      </c>
      <c r="M11" s="61" t="n">
        <f aca="false">IFERROR(L11*C11,0)</f>
        <v>46800</v>
      </c>
    </row>
    <row r="12" customFormat="false" ht="21" hidden="false" customHeight="true" outlineLevel="0" collapsed="false">
      <c r="A12" s="20" t="s">
        <v>51</v>
      </c>
      <c r="B12" s="21" t="s">
        <v>39</v>
      </c>
      <c r="C12" s="58" t="n">
        <v>760</v>
      </c>
      <c r="D12" s="59" t="n">
        <v>40</v>
      </c>
      <c r="E12" s="59" t="n">
        <v>20</v>
      </c>
      <c r="F12" s="60"/>
      <c r="G12" s="60"/>
      <c r="H12" s="60"/>
      <c r="I12" s="59" t="n">
        <v>10</v>
      </c>
      <c r="J12" s="60"/>
      <c r="K12" s="60"/>
      <c r="L12" s="18" t="n">
        <f aca="false">IFERROR(SUM(D12:K12),0)</f>
        <v>70</v>
      </c>
      <c r="M12" s="61" t="n">
        <f aca="false">IFERROR(L12*C12,0)</f>
        <v>53200</v>
      </c>
    </row>
    <row r="13" customFormat="false" ht="21" hidden="false" customHeight="true" outlineLevel="0" collapsed="false">
      <c r="A13" s="14" t="s">
        <v>52</v>
      </c>
      <c r="B13" s="15" t="s">
        <v>53</v>
      </c>
      <c r="C13" s="58" t="n">
        <v>840</v>
      </c>
      <c r="D13" s="59" t="n">
        <v>5</v>
      </c>
      <c r="E13" s="59" t="n">
        <v>5</v>
      </c>
      <c r="F13" s="59" t="n">
        <v>25</v>
      </c>
      <c r="G13" s="60"/>
      <c r="H13" s="59" t="n">
        <v>5</v>
      </c>
      <c r="I13" s="60"/>
      <c r="J13" s="59" t="n">
        <v>30</v>
      </c>
      <c r="K13" s="60"/>
      <c r="L13" s="18" t="n">
        <f aca="false">IFERROR(SUM(D13:K13),0)</f>
        <v>70</v>
      </c>
      <c r="M13" s="61" t="n">
        <f aca="false">IFERROR(L13*C13,0)</f>
        <v>58800</v>
      </c>
    </row>
    <row r="14" customFormat="false" ht="21" hidden="false" customHeight="true" outlineLevel="0" collapsed="false">
      <c r="A14" s="20" t="s">
        <v>54</v>
      </c>
      <c r="B14" s="21" t="s">
        <v>55</v>
      </c>
      <c r="C14" s="58" t="n">
        <v>900</v>
      </c>
      <c r="D14" s="59" t="n">
        <v>20</v>
      </c>
      <c r="E14" s="59" t="n">
        <v>20</v>
      </c>
      <c r="F14" s="59" t="n">
        <v>10</v>
      </c>
      <c r="G14" s="59" t="n">
        <v>5</v>
      </c>
      <c r="H14" s="59" t="n">
        <v>10</v>
      </c>
      <c r="I14" s="59" t="n">
        <v>15</v>
      </c>
      <c r="J14" s="59" t="n">
        <v>5</v>
      </c>
      <c r="K14" s="60"/>
      <c r="L14" s="18" t="n">
        <f aca="false">IFERROR(SUM(D14:K14),0)</f>
        <v>85</v>
      </c>
      <c r="M14" s="61" t="n">
        <f aca="false">IFERROR(L14*C14,0)</f>
        <v>76500</v>
      </c>
    </row>
    <row r="16" customFormat="false" ht="25.5" hidden="false" customHeight="true" outlineLevel="0" collapsed="false">
      <c r="A16" s="62" t="s">
        <v>102</v>
      </c>
      <c r="B16" s="62"/>
      <c r="C16" s="62"/>
      <c r="D16" s="63" t="n">
        <f aca="false">IFERROR(SUM(D3:D15),0)</f>
        <v>340</v>
      </c>
      <c r="E16" s="63" t="n">
        <f aca="false">IFERROR(SUM(E3:E15),0)</f>
        <v>225</v>
      </c>
      <c r="F16" s="63" t="n">
        <f aca="false">IFERROR(SUM(F3:F15),0)</f>
        <v>70</v>
      </c>
      <c r="G16" s="63" t="n">
        <f aca="false">IFERROR(SUM(G3:G15),0)</f>
        <v>55</v>
      </c>
      <c r="H16" s="63" t="n">
        <f aca="false">IFERROR(SUM(H3:H15),0)</f>
        <v>60</v>
      </c>
      <c r="I16" s="63" t="n">
        <f aca="false">IFERROR(SUM(I3:I15),0)</f>
        <v>90</v>
      </c>
      <c r="J16" s="63" t="n">
        <f aca="false">IFERROR(SUM(J3:J15),0)</f>
        <v>80</v>
      </c>
      <c r="K16" s="63" t="n">
        <f aca="false">IFERROR(SUM(K3:K15),0)</f>
        <v>25</v>
      </c>
      <c r="L16" s="64" t="n">
        <f aca="false">IFERROR(SUM(L3:L15),0)</f>
        <v>945</v>
      </c>
      <c r="M16" s="65" t="n">
        <f aca="false">IFERROR(SUM(M3:M15),0)</f>
        <v>757100</v>
      </c>
    </row>
    <row r="17" customFormat="false" ht="24" hidden="false" customHeight="true" outlineLevel="0" collapsed="false">
      <c r="A17" s="66" t="s">
        <v>103</v>
      </c>
      <c r="B17" s="66"/>
      <c r="C17" s="66"/>
      <c r="D17" s="67" t="n">
        <f aca="false">IFERROR(SUMPRODUCT(D3:D15,C3:C15),0)</f>
        <v>268400</v>
      </c>
      <c r="E17" s="67" t="n">
        <f aca="false">IFERROR(SUMPRODUCT(E3:E15,C3:C15),0)</f>
        <v>176200</v>
      </c>
      <c r="F17" s="67" t="n">
        <f aca="false">IFERROR(SUMPRODUCT(F3:F15,C3:C15),0)</f>
        <v>59800</v>
      </c>
      <c r="G17" s="67" t="n">
        <f aca="false">IFERROR(SUMPRODUCT(G3:G15,C3:C15),0)</f>
        <v>45750</v>
      </c>
      <c r="H17" s="67" t="n">
        <f aca="false">IFERROR(SUMPRODUCT(H3:H15,C3:C15),0)</f>
        <v>51350</v>
      </c>
      <c r="I17" s="67" t="n">
        <f aca="false">IFERROR(SUMPRODUCT(I3:I15,C3:C15),0)</f>
        <v>71400</v>
      </c>
      <c r="J17" s="67" t="n">
        <f aca="false">IFERROR(SUMPRODUCT(J3:J15,C3:C15),0)</f>
        <v>65700</v>
      </c>
      <c r="K17" s="67" t="n">
        <f aca="false">IFERROR(SUMPRODUCT(K3:K15,C3:C15),0)</f>
        <v>18500</v>
      </c>
      <c r="L17" s="48"/>
      <c r="M17" s="47" t="n">
        <f aca="false">IFERROR(SUM(D17:K17),0)</f>
        <v>757100</v>
      </c>
    </row>
    <row r="19" customFormat="false" ht="18" hidden="false" customHeight="true" outlineLevel="0" collapsed="false">
      <c r="A19" s="49" t="s">
        <v>104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</row>
  </sheetData>
  <mergeCells count="4">
    <mergeCell ref="A1:M1"/>
    <mergeCell ref="A16:C16"/>
    <mergeCell ref="A17:C17"/>
    <mergeCell ref="A19:M19"/>
  </mergeCells>
  <printOptions headings="false" gridLines="false" gridLinesSet="true" horizontalCentered="false" verticalCentered="false"/>
  <pageMargins left="0.4" right="0.4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2026-10-17T08:03:20Z</dcterms:created>
  <dc:creator>openpyxl</dc:creator>
  <dc:description/>
  <dc:language>en-US</dc:language>
  <cp:lastModifiedBy/>
  <dcterms:modified xsi:type="dcterms:W3CDTF">2026-10-17T08:03:54Z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