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Übersicht" sheetId="1" state="visible" r:id="rId3"/>
    <sheet name="Einnahmen" sheetId="2" state="visible" r:id="rId4"/>
    <sheet name="Ausgaben" sheetId="3" state="visible" r:id="rId5"/>
    <sheet name="Jahresanalyse" sheetId="4" state="visible" r:id="rId6"/>
    <sheet name="Anleitung" sheetId="5" state="visible" r:id="rId7"/>
  </sheets>
  <definedNames>
    <definedName function="false" hidden="false" localSheetId="4" name="_xlnm.Print_Area" vbProcedure="false">Anleitung!$A$1:$B$29</definedName>
    <definedName function="false" hidden="false" localSheetId="2" name="_xlnm.Print_Area" vbProcedure="false">Ausgaben!$A$1:$S$29</definedName>
    <definedName function="false" hidden="false" localSheetId="1" name="_xlnm.Print_Area" vbProcedure="false">Einnahmen!$A$1:$R$14</definedName>
    <definedName function="false" hidden="false" localSheetId="3" name="_xlnm.Print_Area" vbProcedure="false">Jahresanalyse!$A$1:$P$15</definedName>
    <definedName function="false" hidden="false" localSheetId="0" name="_xlnm.Print_Area" vbProcedure="false">Übersicht!$A$1:$K$72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<sst xmlns="http://schemas.openxmlformats.org/spreadsheetml/2006/main" count="181" uniqueCount="125">
  <si>
    <t xml:space="preserve">HAUSHALTSPLAN 2027</t>
  </si>
  <si>
    <t xml:space="preserve">Finanzübersicht</t>
  </si>
  <si>
    <t xml:space="preserve">Einnahmen, Ausgaben und Sparziel im Überblick · Zeitraum frei wählbar</t>
  </si>
  <si>
    <t xml:space="preserve">AUSWERTUNGSZEITRAUM</t>
  </si>
  <si>
    <t xml:space="preserve">Richtwert Sparquote: 15–20 %</t>
  </si>
  <si>
    <t xml:space="preserve">Gesamt</t>
  </si>
  <si>
    <t xml:space="preserve">EINNAHMEN</t>
  </si>
  <si>
    <t xml:space="preserve">AUSGABEN</t>
  </si>
  <si>
    <t xml:space="preserve">SPARBETRAG</t>
  </si>
  <si>
    <t xml:space="preserve">SPARQUOTE</t>
  </si>
  <si>
    <t xml:space="preserve">Mittelverwendung</t>
  </si>
  <si>
    <t xml:space="preserve">Ziel 15–20 %</t>
  </si>
  <si>
    <t xml:space="preserve">Fixkosten</t>
  </si>
  <si>
    <t xml:space="preserve">Variable Kosten</t>
  </si>
  <si>
    <t xml:space="preserve">BUDGET-REGEL 50 / 30 / 20</t>
  </si>
  <si>
    <t xml:space="preserve">Sparbetrag</t>
  </si>
  <si>
    <t xml:space="preserve">Bereich</t>
  </si>
  <si>
    <t xml:space="preserve">Richtwert</t>
  </si>
  <si>
    <t xml:space="preserve">Ziel</t>
  </si>
  <si>
    <t xml:space="preserve">Ist</t>
  </si>
  <si>
    <t xml:space="preserve">Differenz</t>
  </si>
  <si>
    <t xml:space="preserve">Auslastung</t>
  </si>
  <si>
    <t xml:space="preserve">Grundbedarf</t>
  </si>
  <si>
    <t xml:space="preserve">Wünsche</t>
  </si>
  <si>
    <t xml:space="preserve">Sparen &amp; Tilgen</t>
  </si>
  <si>
    <t xml:space="preserve">AUSGABENSTRUKTUR · ANTEIL AN DEN GESAMTAUSGABEN</t>
  </si>
  <si>
    <t xml:space="preserve">Kategorie</t>
  </si>
  <si>
    <t xml:space="preserve">Anteil</t>
  </si>
  <si>
    <t xml:space="preserve">Verlauf</t>
  </si>
  <si>
    <t xml:space="preserve">Wohnen (Miete / Rate)</t>
  </si>
  <si>
    <t xml:space="preserve">Energie &amp; Wasser</t>
  </si>
  <si>
    <t xml:space="preserve">Mobilität</t>
  </si>
  <si>
    <t xml:space="preserve">Versicherungen &amp; Vorsorge</t>
  </si>
  <si>
    <t xml:space="preserve">Telekommunikation</t>
  </si>
  <si>
    <t xml:space="preserve">Abonnements</t>
  </si>
  <si>
    <t xml:space="preserve">Rundfunkbeitrag</t>
  </si>
  <si>
    <t xml:space="preserve">Kinderbetreuung</t>
  </si>
  <si>
    <t xml:space="preserve">Haushalt &amp; Lebensmittel</t>
  </si>
  <si>
    <t xml:space="preserve">Auswärts essen</t>
  </si>
  <si>
    <t xml:space="preserve">Freizeit &amp; Kultur</t>
  </si>
  <si>
    <t xml:space="preserve">Januar</t>
  </si>
  <si>
    <t xml:space="preserve">Reisen</t>
  </si>
  <si>
    <t xml:space="preserve">Februar</t>
  </si>
  <si>
    <t xml:space="preserve">Bekleidung</t>
  </si>
  <si>
    <t xml:space="preserve">März</t>
  </si>
  <si>
    <t xml:space="preserve">Gesundheit &amp; Pflege</t>
  </si>
  <si>
    <t xml:space="preserve">April</t>
  </si>
  <si>
    <t xml:space="preserve">Bildung</t>
  </si>
  <si>
    <t xml:space="preserve">Mai</t>
  </si>
  <si>
    <t xml:space="preserve">Anschaffungen</t>
  </si>
  <si>
    <t xml:space="preserve">Juni</t>
  </si>
  <si>
    <t xml:space="preserve">Sonstiges</t>
  </si>
  <si>
    <t xml:space="preserve">Juli</t>
  </si>
  <si>
    <t xml:space="preserve">Gesamtausgaben</t>
  </si>
  <si>
    <t xml:space="preserve">August</t>
  </si>
  <si>
    <t xml:space="preserve">September</t>
  </si>
  <si>
    <t xml:space="preserve">Oktober</t>
  </si>
  <si>
    <t xml:space="preserve">November</t>
  </si>
  <si>
    <t xml:space="preserve">Dezember</t>
  </si>
  <si>
    <t xml:space="preserve">Einnahmen</t>
  </si>
  <si>
    <t xml:space="preserve">Monatliche Erfassung aller Einkünfte · Beträge in Euro · blaue Werte = Eingabe</t>
  </si>
  <si>
    <t xml:space="preserve">KATEGORIE</t>
  </si>
  <si>
    <t xml:space="preserve">Plan / Monat</t>
  </si>
  <si>
    <t xml:space="preserve">Jan</t>
  </si>
  <si>
    <t xml:space="preserve">Feb</t>
  </si>
  <si>
    <t xml:space="preserve">Mär</t>
  </si>
  <si>
    <t xml:space="preserve">Apr</t>
  </si>
  <si>
    <t xml:space="preserve">Jun</t>
  </si>
  <si>
    <t xml:space="preserve">Jul</t>
  </si>
  <si>
    <t xml:space="preserve">Aug</t>
  </si>
  <si>
    <t xml:space="preserve">Sep</t>
  </si>
  <si>
    <t xml:space="preserve">Okt</t>
  </si>
  <si>
    <t xml:space="preserve">Nov</t>
  </si>
  <si>
    <t xml:space="preserve">Dez</t>
  </si>
  <si>
    <t xml:space="preserve">Gesamt 2027</t>
  </si>
  <si>
    <t xml:space="preserve">Ø / Monat</t>
  </si>
  <si>
    <t xml:space="preserve">Grundgehalt · Person A</t>
  </si>
  <si>
    <t xml:space="preserve">Grundgehalt · Person B</t>
  </si>
  <si>
    <t xml:space="preserve">Bonus &amp; Sonderzahlungen</t>
  </si>
  <si>
    <t xml:space="preserve">Kapitaleinkünfte</t>
  </si>
  <si>
    <t xml:space="preserve">Kindergeld &amp; Zuschüsse</t>
  </si>
  <si>
    <t xml:space="preserve">Sonstige Einnahmen</t>
  </si>
  <si>
    <t xml:space="preserve">SUMME EINNAHMEN</t>
  </si>
  <si>
    <t xml:space="preserve">Jährliche Einkünfte (z. B. Steuererstattung) im jeweiligen Monat erfassen. Nullwerte erscheinen als »–«.</t>
  </si>
  <si>
    <t xml:space="preserve">Ausgaben</t>
  </si>
  <si>
    <t xml:space="preserve">Fixkosten und variable Kosten im Soll-Ist-Vergleich · »Abw.« = Budget − Ø-Ausgabe (positiv = Spielraum)</t>
  </si>
  <si>
    <t xml:space="preserve">Budget / Mon.</t>
  </si>
  <si>
    <t xml:space="preserve">Ø / Mon.</t>
  </si>
  <si>
    <t xml:space="preserve">Abw. Ø</t>
  </si>
  <si>
    <t xml:space="preserve">FIXKOSTEN</t>
  </si>
  <si>
    <t xml:space="preserve">Zwischensumme Fixkosten</t>
  </si>
  <si>
    <t xml:space="preserve">VARIABLE KOSTEN</t>
  </si>
  <si>
    <t xml:space="preserve">Zwischensumme variable Kosten</t>
  </si>
  <si>
    <t xml:space="preserve">GESAMTAUSGABEN</t>
  </si>
  <si>
    <t xml:space="preserve">Jahresanalyse</t>
  </si>
  <si>
    <t xml:space="preserve">Automatisch aus »Einnahmen« und »Ausgaben« berechnet – keine Eingabe erforderlich</t>
  </si>
  <si>
    <t xml:space="preserve">KENNZAHL</t>
  </si>
  <si>
    <t xml:space="preserve">Sparbetrag (Saldo)</t>
  </si>
  <si>
    <t xml:space="preserve">Sparquote</t>
  </si>
  <si>
    <t xml:space="preserve">Kumulierte Rücklage</t>
  </si>
  <si>
    <t xml:space="preserve">–</t>
  </si>
  <si>
    <t xml:space="preserve">Die kumulierte Rücklage summiert das monatlich Ersparte über das Jahr – ein Blick auf den Vermögensaufbau.</t>
  </si>
  <si>
    <t xml:space="preserve">Anleitung &amp; Hinweise</t>
  </si>
  <si>
    <t xml:space="preserve">IN 5 SCHRITTEN STARTKLAR</t>
  </si>
  <si>
    <t xml:space="preserve">   1.  Trage im Blatt »Einnahmen« deine monatlichen Einkünfte ein (blaue Werte).</t>
  </si>
  <si>
    <t xml:space="preserve">   2.  Erfasse im Blatt »Ausgaben« je Kategorie zuerst das Budget, dann die tatsächlichen Monatsbeträge.</t>
  </si>
  <si>
    <t xml:space="preserve">   3.  Das Blatt »Jahresanalyse« berechnet Saldo, Sparquote und Rücklage automatisch.</t>
  </si>
  <si>
    <t xml:space="preserve">   4.  Wähle im Blatt »Übersicht« oben den Auswertungszeitraum (Monat oder Gesamtjahr).</t>
  </si>
  <si>
    <t xml:space="preserve">   5.  Kontrolliere Budget-Regel 50/30/20 und Ausgabenstruktur und passe dein Budget an.</t>
  </si>
  <si>
    <t xml:space="preserve">FARBCODIERUNG</t>
  </si>
  <si>
    <t xml:space="preserve">   Blaue Werte = Eingabefelder, die du anpasst.</t>
  </si>
  <si>
    <t xml:space="preserve">   Schwarze Werte = Formeln; bitte nicht überschreiben.</t>
  </si>
  <si>
    <t xml:space="preserve">   Messingfarbene Linien und Werte = Summen und Akzente.</t>
  </si>
  <si>
    <t xml:space="preserve">   »–« = Betrag ist 0 und wird zur besseren Lesbarkeit als Strich dargestellt.</t>
  </si>
  <si>
    <t xml:space="preserve">DIE BUDGET-REGEL 50 / 30 / 20</t>
  </si>
  <si>
    <t xml:space="preserve">   50 % des Nettoeinkommens für den Grundbedarf: Wohnen, Energie, Mobilität, Versicherungen.</t>
  </si>
  <si>
    <t xml:space="preserve">   30 % für Wünsche: Freizeit, Auswärts essen, Reisen, Bekleidung.</t>
  </si>
  <si>
    <t xml:space="preserve">   20 % für Sparen &amp; Tilgen: Rücklagen, Sparpläne, Kredittilgung.</t>
  </si>
  <si>
    <t xml:space="preserve">   Die Regel ist ein Orientierungswert – passe die Zielanteile an deine Situation an.</t>
  </si>
  <si>
    <t xml:space="preserve">PRAKTISCHE TIPPS</t>
  </si>
  <si>
    <t xml:space="preserve">   Jährliche Zahlungen durch 12 teilen und als monatlichen Betrag erfassen.</t>
  </si>
  <si>
    <t xml:space="preserve">   Belege regelmäßig – etwa alle 2 bis 3 Tage – eintragen, dann bleibt der Aufwand klein.</t>
  </si>
  <si>
    <t xml:space="preserve">   Neue Kategorien lassen sich ergänzen; Summenformeln bei Bedarf erweitern.</t>
  </si>
  <si>
    <t xml:space="preserve">   Die »Kumulierte Rücklage« zeigt, wie dein Erspartes über das Jahr wächst.</t>
  </si>
  <si>
    <t xml:space="preserve">   Alle Beträge sind Beispielwerte eines fiktiven Zwei-Personen-Haushalts und dienen nur der Veranschaulichung.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</si>
</sst>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&quot; €&quot;;\-#,##0&quot; €&quot;;\–"/>
    <numFmt numFmtId="166" formatCode="0.0%"/>
    <numFmt numFmtId="167" formatCode="0%"/>
    <numFmt numFmtId="168" formatCode="\+#,##0&quot; €&quot;;[RED]\-#,##0&quot; €&quot;;\–"/>
  </numFmts>
  <fonts count="4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1C2331"/>
      <name val="Calibri"/>
      <family val="0"/>
      <charset val="1"/>
    </font>
    <font>
      <b val="true"/>
      <sz val="10"/>
      <color rgb="FFA9823C"/>
      <name val="Calibri"/>
      <family val="0"/>
      <charset val="1"/>
    </font>
    <font>
      <b val="true"/>
      <sz val="24"/>
      <color rgb="FF1C2331"/>
      <name val="Calibri"/>
      <family val="0"/>
      <charset val="1"/>
    </font>
    <font>
      <i val="true"/>
      <sz val="10.5"/>
      <color rgb="FF8893A0"/>
      <name val="Calibri"/>
      <family val="0"/>
      <charset val="1"/>
    </font>
    <font>
      <b val="true"/>
      <sz val="9"/>
      <color rgb="FF8893A0"/>
      <name val="Calibri"/>
      <family val="0"/>
      <charset val="1"/>
    </font>
    <font>
      <i val="true"/>
      <sz val="9"/>
      <color rgb="FF8893A0"/>
      <name val="Calibri"/>
      <family val="0"/>
      <charset val="1"/>
    </font>
    <font>
      <b val="true"/>
      <sz val="12"/>
      <color rgb="FF1C2331"/>
      <name val="Calibri"/>
      <family val="0"/>
      <charset val="1"/>
    </font>
    <font>
      <b val="true"/>
      <sz val="22"/>
      <color rgb="FF1C2331"/>
      <name val="Calibri"/>
      <family val="0"/>
      <charset val="1"/>
    </font>
    <font>
      <sz val="9"/>
      <color rgb="FF8893A0"/>
      <name val="Calibri"/>
      <family val="0"/>
      <charset val="1"/>
    </font>
    <font>
      <b val="true"/>
      <sz val="9"/>
      <color rgb="FF3E4C59"/>
      <name val="Calibri"/>
      <family val="0"/>
      <charset val="1"/>
    </font>
    <font>
      <b val="true"/>
      <sz val="11"/>
      <color rgb="FF1C2331"/>
      <name val="Calibri"/>
      <family val="0"/>
      <charset val="1"/>
    </font>
    <font>
      <sz val="11"/>
      <color rgb="FF8893A0"/>
      <name val="Calibri"/>
      <family val="0"/>
      <charset val="1"/>
    </font>
    <font>
      <sz val="9"/>
      <color rgb="FFA9823C"/>
      <name val="Calibri"/>
      <family val="0"/>
      <charset val="1"/>
    </font>
    <font>
      <sz val="9"/>
      <color rgb="FF3E4C59"/>
      <name val="Calibri"/>
      <family val="0"/>
      <charset val="1"/>
    </font>
    <font>
      <sz val="9"/>
      <color rgb="FF2F7D5B"/>
      <name val="Calibri"/>
      <family val="0"/>
      <charset val="1"/>
    </font>
    <font>
      <sz val="10"/>
      <color rgb="FF1C2331"/>
      <name val="Calibri"/>
      <family val="0"/>
      <charset val="1"/>
    </font>
    <font>
      <sz val="10"/>
      <color rgb="FF8893A0"/>
      <name val="Calibri"/>
      <family val="0"/>
      <charset val="1"/>
    </font>
    <font>
      <sz val="8"/>
      <color rgb="FFA9823C"/>
      <name val="Calibri"/>
      <family val="0"/>
      <charset val="1"/>
    </font>
    <font>
      <b val="true"/>
      <sz val="11"/>
      <color rgb="FF856429"/>
      <name val="Calibri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9.5"/>
      <color rgb="FFA9823C"/>
      <name val="Calibri"/>
      <family val="0"/>
      <charset val="1"/>
    </font>
    <font>
      <b val="true"/>
      <sz val="20"/>
      <color rgb="FF1C2331"/>
      <name val="Calibri"/>
      <family val="0"/>
      <charset val="1"/>
    </font>
    <font>
      <i val="true"/>
      <sz val="10"/>
      <color rgb="FF8893A0"/>
      <name val="Calibri"/>
      <family val="0"/>
      <charset val="1"/>
    </font>
    <font>
      <b val="true"/>
      <sz val="9.5"/>
      <color rgb="FF3E4C59"/>
      <name val="Calibri"/>
      <family val="0"/>
      <charset val="1"/>
    </font>
    <font>
      <sz val="11"/>
      <color rgb="FF1F56A8"/>
      <name val="Calibri"/>
      <family val="0"/>
      <charset val="1"/>
    </font>
    <font>
      <sz val="10"/>
      <color rgb="FF1F56A8"/>
      <name val="Calibri"/>
      <family val="0"/>
      <charset val="1"/>
    </font>
    <font>
      <b val="true"/>
      <sz val="11.5"/>
      <color rgb="FF1C2331"/>
      <name val="Calibri"/>
      <family val="0"/>
      <charset val="1"/>
    </font>
    <font>
      <b val="true"/>
      <sz val="10"/>
      <color rgb="FF1C2331"/>
      <name val="Calibri"/>
      <family val="0"/>
      <charset val="1"/>
    </font>
    <font>
      <b val="true"/>
      <sz val="12"/>
      <color rgb="FF856429"/>
      <name val="Calibri"/>
      <family val="0"/>
      <charset val="1"/>
    </font>
    <font>
      <sz val="9.5"/>
      <color rgb="FF1F56A8"/>
      <name val="Calibri"/>
      <family val="0"/>
      <charset val="1"/>
    </font>
    <font>
      <sz val="10.5"/>
      <color rgb="FF8893A0"/>
      <name val="Calibri"/>
      <family val="0"/>
      <charset val="1"/>
    </font>
    <font>
      <sz val="10.5"/>
      <color rgb="FF1C2331"/>
      <name val="Calibri"/>
      <family val="0"/>
      <charset val="1"/>
    </font>
    <font>
      <b val="true"/>
      <sz val="9.5"/>
      <color rgb="FF1C2331"/>
      <name val="Calibri"/>
      <family val="0"/>
      <charset val="1"/>
    </font>
    <font>
      <b val="true"/>
      <sz val="8.5"/>
      <color rgb="FF3E4C59"/>
      <name val="Calibri"/>
      <family val="0"/>
      <charset val="1"/>
    </font>
    <font>
      <sz val="10"/>
      <color rgb="FF3E4C59"/>
      <name val="Calibri"/>
      <family val="0"/>
      <charset val="1"/>
    </font>
    <font>
      <b val="true"/>
      <sz val="10"/>
      <color rgb="FF856429"/>
      <name val="Calibri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A9823C"/>
        <bgColor rgb="FF856429"/>
      </patternFill>
    </fill>
    <fill>
      <patternFill patternType="solid">
        <fgColor rgb="FFFFFFFF"/>
        <bgColor rgb="FFFAFBFC"/>
      </patternFill>
    </fill>
    <fill>
      <patternFill patternType="solid">
        <fgColor rgb="FFFBFAF7"/>
        <bgColor rgb="FFFAFBFC"/>
      </patternFill>
    </fill>
    <fill>
      <patternFill patternType="solid">
        <fgColor rgb="FFF3F5F7"/>
        <bgColor rgb="FFFBFAF7"/>
      </patternFill>
    </fill>
    <fill>
      <patternFill patternType="solid">
        <fgColor rgb="FFFAFBFC"/>
        <bgColor rgb="FFFBFAF7"/>
      </patternFill>
    </fill>
  </fills>
  <borders count="16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A9823C"/>
      </bottom>
      <diagonal/>
    </border>
    <border diagonalUp="false" diagonalDown="false">
      <left style="thin">
        <color rgb="FFA9823C"/>
      </left>
      <right style="thin">
        <color rgb="FFA9823C"/>
      </right>
      <top style="thin">
        <color rgb="FFA9823C"/>
      </top>
      <bottom style="thin">
        <color rgb="FFA9823C"/>
      </bottom>
      <diagonal/>
    </border>
    <border diagonalUp="false" diagonalDown="false">
      <left style="thin">
        <color rgb="FFE2E6EB"/>
      </left>
      <right style="thin">
        <color rgb="FFE2E6EB"/>
      </right>
      <top style="thick">
        <color rgb="FFA9823C"/>
      </top>
      <bottom/>
      <diagonal/>
    </border>
    <border diagonalUp="false" diagonalDown="false">
      <left style="thin">
        <color rgb="FFE2E6EB"/>
      </left>
      <right style="thin">
        <color rgb="FFE2E6EB"/>
      </right>
      <top style="thick">
        <color rgb="FF3E4C59"/>
      </top>
      <bottom/>
      <diagonal/>
    </border>
    <border diagonalUp="false" diagonalDown="false">
      <left style="thin">
        <color rgb="FFE2E6EB"/>
      </left>
      <right style="thin">
        <color rgb="FFE2E6EB"/>
      </right>
      <top style="thick">
        <color rgb="FF2F7D5B"/>
      </top>
      <bottom/>
      <diagonal/>
    </border>
    <border diagonalUp="false" diagonalDown="false">
      <left style="thin">
        <color rgb="FFE2E6EB"/>
      </left>
      <right style="thin">
        <color rgb="FFE2E6EB"/>
      </right>
      <top style="thick">
        <color rgb="FF856429"/>
      </top>
      <bottom/>
      <diagonal/>
    </border>
    <border diagonalUp="false" diagonalDown="false">
      <left style="thin">
        <color rgb="FFE2E6EB"/>
      </left>
      <right/>
      <top/>
      <bottom/>
      <diagonal/>
    </border>
    <border diagonalUp="false" diagonalDown="false">
      <left style="thin">
        <color rgb="FFE2E6EB"/>
      </left>
      <right/>
      <top/>
      <bottom style="thin">
        <color rgb="FFE2E6EB"/>
      </bottom>
      <diagonal/>
    </border>
    <border diagonalUp="false" diagonalDown="false">
      <left/>
      <right/>
      <top/>
      <bottom style="thin">
        <color rgb="FFC4CBD3"/>
      </bottom>
      <diagonal/>
    </border>
    <border diagonalUp="false" diagonalDown="false">
      <left/>
      <right/>
      <top/>
      <bottom style="thin">
        <color rgb="FFE2E6EB"/>
      </bottom>
      <diagonal/>
    </border>
    <border diagonalUp="false" diagonalDown="false">
      <left/>
      <right/>
      <top style="medium">
        <color rgb="FF1C2331"/>
      </top>
      <bottom/>
      <diagonal/>
    </border>
    <border diagonalUp="false" diagonalDown="false">
      <left/>
      <right/>
      <top style="thin">
        <color rgb="FFC4CBD3"/>
      </top>
      <bottom style="medium">
        <color rgb="FFC4CBD3"/>
      </bottom>
      <diagonal/>
    </border>
    <border diagonalUp="false" diagonalDown="false">
      <left/>
      <right/>
      <top style="thin">
        <color rgb="FFC4CBD3"/>
      </top>
      <bottom style="thin">
        <color rgb="FFC4CBD3"/>
      </bottom>
      <diagonal/>
    </border>
    <border diagonalUp="false" diagonalDown="false">
      <left/>
      <right/>
      <top style="medium">
        <color rgb="FF1C2331"/>
      </top>
      <bottom style="thin">
        <color rgb="FF1C2331"/>
      </bottom>
      <diagonal/>
    </border>
    <border diagonalUp="false" diagonalDown="false">
      <left/>
      <right/>
      <top style="medium">
        <color rgb="FFA9823C"/>
      </top>
      <bottom style="thin">
        <color rgb="FFA9823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6" fillId="3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7" fillId="3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4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9" fillId="3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4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8" fillId="4" borderId="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8" fillId="4" borderId="4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8" fillId="4" borderId="5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8" fillId="4" borderId="6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11" fillId="4" borderId="7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6" fontId="11" fillId="4" borderId="7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4" borderId="8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3" fillId="5" borderId="9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3" fillId="5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5" borderId="9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4" fillId="3" borderId="1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7" fontId="15" fillId="3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3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4" fillId="3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4" fillId="3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6" fillId="3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4" fillId="6" borderId="1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7" fontId="15" fillId="6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6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4" fillId="6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4" fillId="6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7" fillId="6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8" fillId="3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9" fillId="3" borderId="1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19" fillId="3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20" fillId="3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3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9" fillId="6" borderId="1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19" fillId="6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20" fillId="6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6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4" fillId="3" borderId="1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22" fillId="3" borderId="1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4" fillId="3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3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5" fillId="3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26" fillId="3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7" fillId="3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8" fillId="5" borderId="1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8" fillId="5" borderId="1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28" fillId="5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3" borderId="1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29" fillId="3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30" fillId="3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5" fillId="3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6" borderId="1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29" fillId="6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30" fillId="6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5" fillId="6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31" fillId="3" borderId="1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31" fillId="3" borderId="1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32" fillId="3" borderId="1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33" fillId="3" borderId="1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3" borderId="10" xfId="0" applyFont="true" applyBorder="true" applyAlignment="true" applyProtection="false">
      <alignment horizontal="left" vertical="center" textRotation="0" wrapText="false" indent="2" shrinkToFit="false"/>
      <protection locked="true" hidden="false"/>
    </xf>
    <xf numFmtId="165" fontId="34" fillId="3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35" fillId="3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36" fillId="3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6" borderId="10" xfId="0" applyFont="true" applyBorder="true" applyAlignment="true" applyProtection="false">
      <alignment horizontal="left" vertical="center" textRotation="0" wrapText="false" indent="2" shrinkToFit="false"/>
      <protection locked="true" hidden="false"/>
    </xf>
    <xf numFmtId="165" fontId="34" fillId="6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35" fillId="6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36" fillId="6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4" fillId="5" borderId="1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14" fillId="5" borderId="1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37" fillId="5" borderId="1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14" fillId="5" borderId="1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0" fillId="3" borderId="14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10" fillId="3" borderId="1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37" fillId="3" borderId="1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33" fillId="3" borderId="1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10" fillId="3" borderId="1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38" fillId="5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20" fillId="6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20" fillId="3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32" fillId="5" borderId="1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20" fillId="5" borderId="1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32" fillId="3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22" fillId="3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4" fillId="6" borderId="9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6" fontId="39" fillId="6" borderId="9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4" fillId="6" borderId="9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20" fillId="6" borderId="9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22" fillId="3" borderId="15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40" fillId="3" borderId="1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22" fillId="3" borderId="1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20" fillId="3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3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4" fillId="6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4" fillId="3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9" fillId="3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56429"/>
      <rgbColor rgb="FF800080"/>
      <rgbColor rgb="FF008080"/>
      <rgbColor rgb="FFC4CBD3"/>
      <rgbColor rgb="FF878787"/>
      <rgbColor rgb="FF9999FF"/>
      <rgbColor rgb="FF993366"/>
      <rgbColor rgb="FFFBFAF7"/>
      <rgbColor rgb="FFF3F5F7"/>
      <rgbColor rgb="FF660066"/>
      <rgbColor rgb="FFA9823C"/>
      <rgbColor rgb="FF1F56A8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2E6EB"/>
      <rgbColor rgb="FFFAFBF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F81BD"/>
      <rgbColor rgb="FF8893A0"/>
      <rgbColor rgb="FF003366"/>
      <rgbColor rgb="FF2F7D5B"/>
      <rgbColor rgb="FF003300"/>
      <rgbColor rgb="FF333300"/>
      <rgbColor rgb="FF993300"/>
      <rgbColor rgb="FF993366"/>
      <rgbColor rgb="FF3E4C59"/>
      <rgbColor rgb="FF1C2331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Einnahmen und Ausgaben je Monat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Jahresanalyse!B6</c:f>
              <c:strCache>
                <c:ptCount val="1"/>
                <c:pt idx="0">
                  <c:v>Einnahmen</c:v>
                </c:pt>
              </c:strCache>
            </c:strRef>
          </c:tx>
          <c:spPr>
            <a:solidFill>
              <a:srgbClr val="1c2331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Jahresanalyse!$C$5:$N$5</c:f>
              <c:strCache>
                <c:ptCount val="12"/>
                <c:pt idx="0">
                  <c:v>Januar</c:v>
                </c:pt>
                <c:pt idx="1">
                  <c:v>Februar</c:v>
                </c:pt>
                <c:pt idx="2">
                  <c:v>März</c:v>
                </c:pt>
                <c:pt idx="3">
                  <c:v>April</c:v>
                </c:pt>
                <c:pt idx="4">
                  <c:v>Mai</c:v>
                </c:pt>
                <c:pt idx="5">
                  <c:v>Juni</c:v>
                </c:pt>
                <c:pt idx="6">
                  <c:v>Juli</c:v>
                </c:pt>
                <c:pt idx="7">
                  <c:v>August</c:v>
                </c:pt>
                <c:pt idx="8">
                  <c:v>September</c:v>
                </c:pt>
                <c:pt idx="9">
                  <c:v>Oktober</c:v>
                </c:pt>
                <c:pt idx="10">
                  <c:v>November</c:v>
                </c:pt>
                <c:pt idx="11">
                  <c:v>Dezember</c:v>
                </c:pt>
              </c:strCache>
            </c:strRef>
          </c:cat>
          <c:val>
            <c:numRef>
              <c:f>Jahresanalyse!$C$6:$N$6</c:f>
              <c:numCache>
                <c:formatCode>#,##0" €";\-#,##0" €";\–</c:formatCode>
                <c:ptCount val="12"/>
                <c:pt idx="0">
                  <c:v>5905</c:v>
                </c:pt>
                <c:pt idx="1">
                  <c:v>6025</c:v>
                </c:pt>
                <c:pt idx="2">
                  <c:v>6085</c:v>
                </c:pt>
                <c:pt idx="3">
                  <c:v>5905</c:v>
                </c:pt>
                <c:pt idx="4">
                  <c:v>5995</c:v>
                </c:pt>
                <c:pt idx="5">
                  <c:v>7885</c:v>
                </c:pt>
                <c:pt idx="6">
                  <c:v>5905</c:v>
                </c:pt>
                <c:pt idx="7">
                  <c:v>5905</c:v>
                </c:pt>
                <c:pt idx="8">
                  <c:v>6225</c:v>
                </c:pt>
                <c:pt idx="9">
                  <c:v>5905</c:v>
                </c:pt>
                <c:pt idx="10">
                  <c:v>5905</c:v>
                </c:pt>
                <c:pt idx="11">
                  <c:v>8825</c:v>
                </c:pt>
              </c:numCache>
            </c:numRef>
          </c:val>
        </c:ser>
        <c:ser>
          <c:idx val="1"/>
          <c:order val="1"/>
          <c:tx>
            <c:strRef>
              <c:f>Jahresanalyse!B9</c:f>
              <c:strCache>
                <c:ptCount val="1"/>
                <c:pt idx="0">
                  <c:v>Gesamtausgaben</c:v>
                </c:pt>
              </c:strCache>
            </c:strRef>
          </c:tx>
          <c:spPr>
            <a:solidFill>
              <a:srgbClr val="a9823c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Jahresanalyse!$C$5:$N$5</c:f>
              <c:strCache>
                <c:ptCount val="12"/>
                <c:pt idx="0">
                  <c:v>Januar</c:v>
                </c:pt>
                <c:pt idx="1">
                  <c:v>Februar</c:v>
                </c:pt>
                <c:pt idx="2">
                  <c:v>März</c:v>
                </c:pt>
                <c:pt idx="3">
                  <c:v>April</c:v>
                </c:pt>
                <c:pt idx="4">
                  <c:v>Mai</c:v>
                </c:pt>
                <c:pt idx="5">
                  <c:v>Juni</c:v>
                </c:pt>
                <c:pt idx="6">
                  <c:v>Juli</c:v>
                </c:pt>
                <c:pt idx="7">
                  <c:v>August</c:v>
                </c:pt>
                <c:pt idx="8">
                  <c:v>September</c:v>
                </c:pt>
                <c:pt idx="9">
                  <c:v>Oktober</c:v>
                </c:pt>
                <c:pt idx="10">
                  <c:v>November</c:v>
                </c:pt>
                <c:pt idx="11">
                  <c:v>Dezember</c:v>
                </c:pt>
              </c:strCache>
            </c:strRef>
          </c:cat>
          <c:val>
            <c:numRef>
              <c:f>Jahresanalyse!$C$9:$N$9</c:f>
              <c:numCache>
                <c:formatCode>#,##0" €";\-#,##0" €";\–</c:formatCode>
                <c:ptCount val="12"/>
                <c:pt idx="0">
                  <c:v>3433</c:v>
                </c:pt>
                <c:pt idx="1">
                  <c:v>3543</c:v>
                </c:pt>
                <c:pt idx="2">
                  <c:v>3878</c:v>
                </c:pt>
                <c:pt idx="3">
                  <c:v>3568</c:v>
                </c:pt>
                <c:pt idx="4">
                  <c:v>3743</c:v>
                </c:pt>
                <c:pt idx="5">
                  <c:v>3953</c:v>
                </c:pt>
                <c:pt idx="6">
                  <c:v>4538</c:v>
                </c:pt>
                <c:pt idx="7">
                  <c:v>4213</c:v>
                </c:pt>
                <c:pt idx="8">
                  <c:v>3923</c:v>
                </c:pt>
                <c:pt idx="9">
                  <c:v>3428</c:v>
                </c:pt>
                <c:pt idx="10">
                  <c:v>3683</c:v>
                </c:pt>
                <c:pt idx="11">
                  <c:v>4328</c:v>
                </c:pt>
              </c:numCache>
            </c:numRef>
          </c:val>
        </c:ser>
        <c:gapWidth val="55"/>
        <c:overlap val="-10"/>
        <c:axId val="32312135"/>
        <c:axId val="54584848"/>
      </c:barChart>
      <c:catAx>
        <c:axId val="3231213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4584848"/>
        <c:crosses val="autoZero"/>
        <c:auto val="1"/>
        <c:lblAlgn val="ctr"/>
        <c:lblOffset val="100"/>
        <c:noMultiLvlLbl val="0"/>
      </c:catAx>
      <c:valAx>
        <c:axId val="54584848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&quot; €&quot;;\-#,##0&quot; €&quot;;\–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2312135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Mittelverwendung 2027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doughnutChart>
        <c:varyColors val="1"/>
        <c:ser>
          <c:idx val="0"/>
          <c:order val="0"/>
          <c:spPr>
            <a:solidFill>
              <a:srgbClr val="4f81bd"/>
            </a:solidFill>
            <a:ln w="0">
              <a:noFill/>
            </a:ln>
          </c:spPr>
          <c:explosion val="0"/>
          <c:dPt>
            <c:idx val="0"/>
            <c:spPr>
              <a:solidFill>
                <a:srgbClr val="1c2331"/>
              </a:solidFill>
              <a:ln w="0">
                <a:noFill/>
              </a:ln>
            </c:spPr>
          </c:dPt>
          <c:dPt>
            <c:idx val="1"/>
            <c:spPr>
              <a:solidFill>
                <a:srgbClr val="3e4c59"/>
              </a:solidFill>
              <a:ln w="0">
                <a:noFill/>
              </a:ln>
            </c:spPr>
          </c:dPt>
          <c:dPt>
            <c:idx val="2"/>
            <c:spPr>
              <a:solidFill>
                <a:srgbClr val="a9823c"/>
              </a:solidFill>
              <a:ln w="0">
                <a:noFill/>
              </a:ln>
            </c:spPr>
          </c:dPt>
          <c:dLbls>
            <c:dLbl>
              <c:idx val="0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1"/>
              <c:separator>
</c:separator>
            </c:dLbl>
            <c:dLbl>
              <c:idx val="1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1"/>
              <c:separator>
</c:separator>
            </c:dLbl>
            <c:dLbl>
              <c:idx val="2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1"/>
              <c:separator>
</c:separator>
            </c:dLbl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1"/>
            <c:separator>
</c:separator>
            <c:showLeaderLines val="1"/>
          </c:dLbls>
          <c:cat>
            <c:strRef>
              <c:f>Übersicht!$V$11:$V$13</c:f>
              <c:strCache>
                <c:ptCount val="3"/>
                <c:pt idx="0">
                  <c:v>Fixkosten</c:v>
                </c:pt>
                <c:pt idx="1">
                  <c:v>Variable Kosten</c:v>
                </c:pt>
                <c:pt idx="2">
                  <c:v>Sparbetrag</c:v>
                </c:pt>
              </c:strCache>
            </c:strRef>
          </c:cat>
          <c:val>
            <c:numRef>
              <c:f>Übersicht!$W$11:$W$13</c:f>
              <c:numCache>
                <c:formatCode>#,##0" €";\-#,##0" €";\–</c:formatCode>
                <c:ptCount val="3"/>
                <c:pt idx="0">
                  <c:v>29046</c:v>
                </c:pt>
                <c:pt idx="1">
                  <c:v>17185</c:v>
                </c:pt>
                <c:pt idx="2">
                  <c:v>30239</c:v>
                </c:pt>
              </c:numCache>
            </c:numRef>
          </c:val>
        </c:ser>
        <c:firstSliceAng val="0"/>
        <c:holeSize val="50"/>
      </c:doughnutChart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39</xdr:row>
      <xdr:rowOff>0</xdr:rowOff>
    </xdr:from>
    <xdr:to>
      <xdr:col>8</xdr:col>
      <xdr:colOff>194040</xdr:colOff>
      <xdr:row>53</xdr:row>
      <xdr:rowOff>32760</xdr:rowOff>
    </xdr:to>
    <xdr:graphicFrame>
      <xdr:nvGraphicFramePr>
        <xdr:cNvPr id="0" name="Chart 1"/>
        <xdr:cNvGraphicFramePr/>
      </xdr:nvGraphicFramePr>
      <xdr:xfrm>
        <a:off x="154800" y="8972640"/>
        <a:ext cx="7199640" cy="26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0</xdr:colOff>
      <xdr:row>55</xdr:row>
      <xdr:rowOff>0</xdr:rowOff>
    </xdr:from>
    <xdr:to>
      <xdr:col>4</xdr:col>
      <xdr:colOff>957240</xdr:colOff>
      <xdr:row>69</xdr:row>
      <xdr:rowOff>32400</xdr:rowOff>
    </xdr:to>
    <xdr:graphicFrame>
      <xdr:nvGraphicFramePr>
        <xdr:cNvPr id="1" name="Chart 2"/>
        <xdr:cNvGraphicFramePr/>
      </xdr:nvGraphicFramePr>
      <xdr:xfrm>
        <a:off x="154800" y="12020400"/>
        <a:ext cx="3959640" cy="26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856429"/>
    <pageSetUpPr fitToPage="true"/>
  </sheetPr>
  <dimension ref="A1:W4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2"/>
    <col collapsed="false" customWidth="true" hidden="false" outlineLevel="0" max="9" min="2" style="0" width="14.2"/>
    <col collapsed="false" customWidth="true" hidden="false" outlineLevel="0" max="11" min="10" style="0" width="2.2"/>
    <col collapsed="false" customWidth="true" hidden="false" outlineLevel="0" max="23" min="22" style="0" width="11"/>
  </cols>
  <sheetData>
    <row r="1" customFormat="false" ht="18" hidden="false" customHeight="true" outlineLevel="0" collapsed="false">
      <c r="A1" s="1"/>
      <c r="B1" s="2" t="s">
        <v>0</v>
      </c>
    </row>
    <row r="2" customFormat="false" ht="33.75" hidden="false" customHeight="true" outlineLevel="0" collapsed="false">
      <c r="A2" s="1"/>
      <c r="B2" s="3" t="s">
        <v>1</v>
      </c>
      <c r="C2" s="3"/>
      <c r="D2" s="3"/>
      <c r="E2" s="3"/>
      <c r="F2" s="3"/>
      <c r="G2" s="3"/>
    </row>
    <row r="3" customFormat="false" ht="19.5" hidden="false" customHeight="true" outlineLevel="0" collapsed="false">
      <c r="A3" s="1"/>
      <c r="B3" s="4" t="s">
        <v>2</v>
      </c>
      <c r="C3" s="4"/>
      <c r="D3" s="4"/>
      <c r="E3" s="4"/>
      <c r="F3" s="4"/>
      <c r="G3" s="4"/>
      <c r="H3" s="4"/>
      <c r="I3" s="4"/>
    </row>
    <row r="4" customFormat="false" ht="6" hidden="false" customHeight="true" outlineLevel="0" collapsed="false">
      <c r="A4" s="1"/>
      <c r="B4" s="5"/>
      <c r="C4" s="5"/>
      <c r="D4" s="5"/>
      <c r="E4" s="5"/>
      <c r="F4" s="5"/>
      <c r="G4" s="5"/>
      <c r="H4" s="5"/>
      <c r="I4" s="5"/>
    </row>
    <row r="5" customFormat="false" ht="9.75" hidden="false" customHeight="true" outlineLevel="0" collapsed="false"/>
    <row r="6" customFormat="false" ht="15.75" hidden="false" customHeight="true" outlineLevel="0" collapsed="false">
      <c r="B6" s="6" t="s">
        <v>3</v>
      </c>
      <c r="E6" s="7" t="s">
        <v>4</v>
      </c>
      <c r="F6" s="7"/>
      <c r="G6" s="7"/>
      <c r="H6" s="7"/>
      <c r="I6" s="7"/>
    </row>
    <row r="7" customFormat="false" ht="25.5" hidden="false" customHeight="true" outlineLevel="0" collapsed="false">
      <c r="B7" s="8" t="s">
        <v>5</v>
      </c>
      <c r="C7" s="8"/>
    </row>
    <row r="8" customFormat="false" ht="9.75" hidden="false" customHeight="true" outlineLevel="0" collapsed="false"/>
    <row r="9" customFormat="false" ht="19.5" hidden="false" customHeight="true" outlineLevel="0" collapsed="false">
      <c r="B9" s="9" t="s">
        <v>6</v>
      </c>
      <c r="C9" s="9"/>
      <c r="D9" s="10" t="s">
        <v>7</v>
      </c>
      <c r="E9" s="10"/>
      <c r="F9" s="11" t="s">
        <v>8</v>
      </c>
      <c r="G9" s="11"/>
      <c r="H9" s="12" t="s">
        <v>9</v>
      </c>
      <c r="I9" s="12"/>
    </row>
    <row r="10" customFormat="false" ht="30" hidden="false" customHeight="true" outlineLevel="0" collapsed="false">
      <c r="B10" s="13" t="n">
        <f aca="false">IF($B$7="Gesamt",Jahresanalyse!$O$6,INDEX(Jahresanalyse!$C$6:$N$6,MATCH($B$7,Jahresanalyse!$C$5:$N$5,0)))</f>
        <v>76470</v>
      </c>
      <c r="C10" s="13"/>
      <c r="D10" s="13" t="n">
        <f aca="false">IF($B$7="Gesamt",Jahresanalyse!$O$9,INDEX(Jahresanalyse!$C$9:$N$9,MATCH($B$7,Jahresanalyse!$C$5:$N$5,0)))</f>
        <v>46231</v>
      </c>
      <c r="E10" s="13"/>
      <c r="F10" s="13" t="n">
        <f aca="false">IF($B$7="Gesamt",Jahresanalyse!$O$10,INDEX(Jahresanalyse!$C$10:$N$10,MATCH($B$7,Jahresanalyse!$C$5:$N$5,0)))</f>
        <v>30239</v>
      </c>
      <c r="G10" s="13"/>
      <c r="H10" s="14" t="n">
        <f aca="false">IF($B$7="Gesamt",Jahresanalyse!$O$11,INDEX(Jahresanalyse!$C$11:$N$11,MATCH($B$7,Jahresanalyse!$C$5:$N$5,0)))</f>
        <v>0.395436118739375</v>
      </c>
      <c r="I10" s="14"/>
      <c r="V10" s="15" t="s">
        <v>10</v>
      </c>
    </row>
    <row r="11" customFormat="false" ht="18" hidden="false" customHeight="true" outlineLevel="0" collapsed="false">
      <c r="B11" s="16" t="str">
        <f aca="false">_xlfn.CONCAT("Ø ",TEXT(Jahresanalyse!$P$6,"#,##0")," €/Monat")</f>
        <v>Ø 6,373 €/Monat</v>
      </c>
      <c r="C11" s="16"/>
      <c r="D11" s="16" t="str">
        <f aca="false">_xlfn.CONCAT("Ø ",TEXT(Jahresanalyse!$P$9,"#,##0")," €/Monat")</f>
        <v>Ø 3,853 €/Monat</v>
      </c>
      <c r="E11" s="16"/>
      <c r="F11" s="16" t="str">
        <f aca="false">_xlfn.CONCAT("Ø ",TEXT(Jahresanalyse!$P$10,"#,##0")," €/Monat")</f>
        <v>Ø 2,520 €/Monat</v>
      </c>
      <c r="G11" s="16"/>
      <c r="H11" s="16" t="s">
        <v>11</v>
      </c>
      <c r="I11" s="16"/>
      <c r="V11" s="17" t="s">
        <v>12</v>
      </c>
      <c r="W11" s="18" t="n">
        <f aca="false">Jahresanalyse!$O$7</f>
        <v>29046</v>
      </c>
    </row>
    <row r="12" customFormat="false" ht="12" hidden="false" customHeight="true" outlineLevel="0" collapsed="false">
      <c r="V12" s="17" t="s">
        <v>13</v>
      </c>
      <c r="W12" s="18" t="n">
        <f aca="false">Jahresanalyse!$O$8</f>
        <v>17185</v>
      </c>
    </row>
    <row r="13" customFormat="false" ht="15" hidden="false" customHeight="false" outlineLevel="0" collapsed="false">
      <c r="B13" s="19" t="s">
        <v>14</v>
      </c>
      <c r="C13" s="19"/>
      <c r="D13" s="19"/>
      <c r="E13" s="19"/>
      <c r="F13" s="19"/>
      <c r="G13" s="19"/>
      <c r="H13" s="19"/>
      <c r="I13" s="19"/>
      <c r="V13" s="17" t="s">
        <v>15</v>
      </c>
      <c r="W13" s="18" t="n">
        <f aca="false">Jahresanalyse!$O$10</f>
        <v>30239</v>
      </c>
    </row>
    <row r="14" customFormat="false" ht="19.5" hidden="false" customHeight="true" outlineLevel="0" collapsed="false">
      <c r="B14" s="20" t="s">
        <v>16</v>
      </c>
      <c r="C14" s="21" t="s">
        <v>17</v>
      </c>
      <c r="D14" s="22" t="s">
        <v>18</v>
      </c>
      <c r="E14" s="22" t="s">
        <v>19</v>
      </c>
      <c r="F14" s="22" t="s">
        <v>20</v>
      </c>
      <c r="G14" s="20" t="s">
        <v>21</v>
      </c>
      <c r="H14" s="20"/>
      <c r="I14" s="20"/>
    </row>
    <row r="15" customFormat="false" ht="21.75" hidden="false" customHeight="true" outlineLevel="0" collapsed="false">
      <c r="B15" s="23" t="s">
        <v>22</v>
      </c>
      <c r="C15" s="24" t="n">
        <v>0.5</v>
      </c>
      <c r="D15" s="25" t="n">
        <f aca="false">0.5*IF($B$7="Gesamt",Jahresanalyse!$O$6,INDEX(Jahresanalyse!$C$6:$N$6,MATCH($B$7,Jahresanalyse!$C$5:$N$5,0)))</f>
        <v>38235</v>
      </c>
      <c r="E15" s="26" t="n">
        <f aca="false">IF($B$7="Gesamt",Jahresanalyse!$O$7,INDEX(Jahresanalyse!$C$7:$N$7,MATCH($B$7,Jahresanalyse!$C$5:$N$5,0)))</f>
        <v>29046</v>
      </c>
      <c r="F15" s="27" t="n">
        <f aca="false">D15-E15</f>
        <v>9189</v>
      </c>
      <c r="G15" s="28" t="str">
        <f aca="false">IFERROR(REPT("▬",MIN(ROUND(E15/D15*13,0),26)),"")</f>
        <v>▬▬▬▬▬▬▬▬▬▬</v>
      </c>
      <c r="H15" s="28"/>
      <c r="I15" s="28"/>
    </row>
    <row r="16" customFormat="false" ht="21.75" hidden="false" customHeight="true" outlineLevel="0" collapsed="false">
      <c r="B16" s="29" t="s">
        <v>23</v>
      </c>
      <c r="C16" s="30" t="n">
        <v>0.3</v>
      </c>
      <c r="D16" s="31" t="n">
        <f aca="false">0.3*IF($B$7="Gesamt",Jahresanalyse!$O$6,INDEX(Jahresanalyse!$C$6:$N$6,MATCH($B$7,Jahresanalyse!$C$5:$N$5,0)))</f>
        <v>22941</v>
      </c>
      <c r="E16" s="32" t="n">
        <f aca="false">IF($B$7="Gesamt",Jahresanalyse!$O$8,INDEX(Jahresanalyse!$C$8:$N$8,MATCH($B$7,Jahresanalyse!$C$5:$N$5,0)))</f>
        <v>17185</v>
      </c>
      <c r="F16" s="33" t="n">
        <f aca="false">D16-E16</f>
        <v>5756</v>
      </c>
      <c r="G16" s="34" t="str">
        <f aca="false">IFERROR(REPT("▬",MIN(ROUND(E16/D16*13,0),26)),"")</f>
        <v>▬▬▬▬▬▬▬▬▬▬</v>
      </c>
      <c r="H16" s="34"/>
      <c r="I16" s="34"/>
    </row>
    <row r="17" customFormat="false" ht="21.75" hidden="false" customHeight="true" outlineLevel="0" collapsed="false">
      <c r="B17" s="23" t="s">
        <v>24</v>
      </c>
      <c r="C17" s="24" t="n">
        <v>0.2</v>
      </c>
      <c r="D17" s="25" t="n">
        <f aca="false">0.2*IF($B$7="Gesamt",Jahresanalyse!$O$6,INDEX(Jahresanalyse!$C$6:$N$6,MATCH($B$7,Jahresanalyse!$C$5:$N$5,0)))</f>
        <v>15294</v>
      </c>
      <c r="E17" s="26" t="n">
        <f aca="false">IF($B$7="Gesamt",Jahresanalyse!$O$10,INDEX(Jahresanalyse!$C$10:$N$10,MATCH($B$7,Jahresanalyse!$C$5:$N$5,0)))</f>
        <v>30239</v>
      </c>
      <c r="F17" s="27" t="n">
        <f aca="false">E17-D17</f>
        <v>14945</v>
      </c>
      <c r="G17" s="35" t="str">
        <f aca="false">IFERROR(REPT("▬",MIN(ROUND(E17/D17*13,0),26)),"")</f>
        <v>▬▬▬▬▬▬▬▬▬▬▬▬▬▬▬▬▬▬▬▬▬▬▬▬▬▬</v>
      </c>
      <c r="H17" s="35"/>
      <c r="I17" s="35"/>
    </row>
    <row r="18" customFormat="false" ht="12" hidden="false" customHeight="true" outlineLevel="0" collapsed="false"/>
    <row r="19" customFormat="false" ht="15" hidden="false" customHeight="false" outlineLevel="0" collapsed="false">
      <c r="B19" s="19" t="s">
        <v>25</v>
      </c>
      <c r="C19" s="19"/>
      <c r="D19" s="19"/>
      <c r="E19" s="19"/>
      <c r="F19" s="19"/>
      <c r="G19" s="19"/>
      <c r="H19" s="19"/>
      <c r="I19" s="19"/>
    </row>
    <row r="20" customFormat="false" ht="19.5" hidden="false" customHeight="true" outlineLevel="0" collapsed="false">
      <c r="B20" s="20" t="s">
        <v>26</v>
      </c>
      <c r="C20" s="20"/>
      <c r="D20" s="22" t="s">
        <v>5</v>
      </c>
      <c r="E20" s="21" t="s">
        <v>27</v>
      </c>
      <c r="F20" s="20" t="s">
        <v>28</v>
      </c>
      <c r="G20" s="20"/>
      <c r="H20" s="20"/>
      <c r="I20" s="20"/>
    </row>
    <row r="21" customFormat="false" ht="18" hidden="false" customHeight="true" outlineLevel="0" collapsed="false">
      <c r="B21" s="36" t="s">
        <v>29</v>
      </c>
      <c r="C21" s="36"/>
      <c r="D21" s="37" t="n">
        <f aca="false">Ausgaben!$P$7</f>
        <v>17760</v>
      </c>
      <c r="E21" s="38" t="n">
        <f aca="false">IFERROR(Ausgaben!$P$7/Ausgaben!$P$29,0)</f>
        <v>0.384157816183946</v>
      </c>
      <c r="F21" s="39" t="str">
        <f aca="false">IFERROR(REPT("▬",ROUND(Ausgaben!$P$7/Ausgaben!$P$29*60,0)),"")</f>
        <v>▬▬▬▬▬▬▬▬▬▬▬▬▬▬▬▬▬▬▬▬▬▬▬</v>
      </c>
      <c r="G21" s="39"/>
      <c r="H21" s="39"/>
      <c r="I21" s="39"/>
    </row>
    <row r="22" customFormat="false" ht="18" hidden="false" customHeight="true" outlineLevel="0" collapsed="false">
      <c r="B22" s="40" t="s">
        <v>30</v>
      </c>
      <c r="C22" s="40"/>
      <c r="D22" s="41" t="n">
        <f aca="false">Ausgaben!$P$8</f>
        <v>1980</v>
      </c>
      <c r="E22" s="42" t="n">
        <f aca="false">IFERROR(Ausgaben!$P$8/Ausgaben!$P$29,0)</f>
        <v>0.0428284051826696</v>
      </c>
      <c r="F22" s="43" t="str">
        <f aca="false">IFERROR(REPT("▬",ROUND(Ausgaben!$P$8/Ausgaben!$P$29*60,0)),"")</f>
        <v>▬▬▬</v>
      </c>
      <c r="G22" s="43"/>
      <c r="H22" s="43"/>
      <c r="I22" s="43"/>
    </row>
    <row r="23" customFormat="false" ht="18" hidden="false" customHeight="true" outlineLevel="0" collapsed="false">
      <c r="B23" s="36" t="s">
        <v>31</v>
      </c>
      <c r="C23" s="36"/>
      <c r="D23" s="37" t="n">
        <f aca="false">Ausgaben!$P$9</f>
        <v>2640</v>
      </c>
      <c r="E23" s="38" t="n">
        <f aca="false">IFERROR(Ausgaben!$P$9/Ausgaben!$P$29,0)</f>
        <v>0.0571045402435595</v>
      </c>
      <c r="F23" s="39" t="str">
        <f aca="false">IFERROR(REPT("▬",ROUND(Ausgaben!$P$9/Ausgaben!$P$29*60,0)),"")</f>
        <v>▬▬▬</v>
      </c>
      <c r="G23" s="39"/>
      <c r="H23" s="39"/>
      <c r="I23" s="39"/>
    </row>
    <row r="24" customFormat="false" ht="18" hidden="false" customHeight="true" outlineLevel="0" collapsed="false">
      <c r="B24" s="40" t="s">
        <v>32</v>
      </c>
      <c r="C24" s="40"/>
      <c r="D24" s="41" t="n">
        <f aca="false">Ausgaben!$P$10</f>
        <v>2880</v>
      </c>
      <c r="E24" s="42" t="n">
        <f aca="false">IFERROR(Ausgaben!$P$10/Ausgaben!$P$29,0)</f>
        <v>0.0622958620838831</v>
      </c>
      <c r="F24" s="43" t="str">
        <f aca="false">IFERROR(REPT("▬",ROUND(Ausgaben!$P$10/Ausgaben!$P$29*60,0)),"")</f>
        <v>▬▬▬▬</v>
      </c>
      <c r="G24" s="43"/>
      <c r="H24" s="43"/>
      <c r="I24" s="43"/>
    </row>
    <row r="25" customFormat="false" ht="18" hidden="false" customHeight="true" outlineLevel="0" collapsed="false">
      <c r="B25" s="36" t="s">
        <v>33</v>
      </c>
      <c r="C25" s="36"/>
      <c r="D25" s="37" t="n">
        <f aca="false">Ausgaben!$P$11</f>
        <v>720</v>
      </c>
      <c r="E25" s="38" t="n">
        <f aca="false">IFERROR(Ausgaben!$P$11/Ausgaben!$P$29,0)</f>
        <v>0.0155739655209708</v>
      </c>
      <c r="F25" s="39" t="str">
        <f aca="false">IFERROR(REPT("▬",ROUND(Ausgaben!$P$11/Ausgaben!$P$29*60,0)),"")</f>
        <v>▬</v>
      </c>
      <c r="G25" s="39"/>
      <c r="H25" s="39"/>
      <c r="I25" s="39"/>
    </row>
    <row r="26" customFormat="false" ht="18" hidden="false" customHeight="true" outlineLevel="0" collapsed="false">
      <c r="B26" s="40" t="s">
        <v>34</v>
      </c>
      <c r="C26" s="40"/>
      <c r="D26" s="41" t="n">
        <f aca="false">Ausgaben!$P$12</f>
        <v>690</v>
      </c>
      <c r="E26" s="42" t="n">
        <f aca="false">IFERROR(Ausgaben!$P$12/Ausgaben!$P$29,0)</f>
        <v>0.0149250502909303</v>
      </c>
      <c r="F26" s="43" t="str">
        <f aca="false">IFERROR(REPT("▬",ROUND(Ausgaben!$P$12/Ausgaben!$P$29*60,0)),"")</f>
        <v>▬</v>
      </c>
      <c r="G26" s="43"/>
      <c r="H26" s="43"/>
      <c r="I26" s="43"/>
    </row>
    <row r="27" customFormat="false" ht="18" hidden="false" customHeight="true" outlineLevel="0" collapsed="false">
      <c r="B27" s="36" t="s">
        <v>35</v>
      </c>
      <c r="C27" s="36"/>
      <c r="D27" s="37" t="n">
        <f aca="false">Ausgaben!$P$13</f>
        <v>216</v>
      </c>
      <c r="E27" s="38" t="n">
        <f aca="false">IFERROR(Ausgaben!$P$13/Ausgaben!$P$29,0)</f>
        <v>0.00467218965629123</v>
      </c>
      <c r="F27" s="39" t="str">
        <f aca="false">IFERROR(REPT("▬",ROUND(Ausgaben!$P$13/Ausgaben!$P$29*60,0)),"")</f>
        <v/>
      </c>
      <c r="G27" s="39"/>
      <c r="H27" s="39"/>
      <c r="I27" s="39"/>
    </row>
    <row r="28" customFormat="false" ht="18" hidden="false" customHeight="true" outlineLevel="0" collapsed="false">
      <c r="B28" s="40" t="s">
        <v>36</v>
      </c>
      <c r="C28" s="40"/>
      <c r="D28" s="41" t="n">
        <f aca="false">Ausgaben!$P$14</f>
        <v>2160</v>
      </c>
      <c r="E28" s="42" t="n">
        <f aca="false">IFERROR(Ausgaben!$P$14/Ausgaben!$P$29,0)</f>
        <v>0.0467218965629123</v>
      </c>
      <c r="F28" s="43" t="str">
        <f aca="false">IFERROR(REPT("▬",ROUND(Ausgaben!$P$14/Ausgaben!$P$29*60,0)),"")</f>
        <v>▬▬▬</v>
      </c>
      <c r="G28" s="43"/>
      <c r="H28" s="43"/>
      <c r="I28" s="43"/>
    </row>
    <row r="29" customFormat="false" ht="18" hidden="false" customHeight="true" outlineLevel="0" collapsed="false">
      <c r="B29" s="36" t="s">
        <v>37</v>
      </c>
      <c r="C29" s="36"/>
      <c r="D29" s="37" t="n">
        <f aca="false">Ausgaben!$P$18</f>
        <v>6795</v>
      </c>
      <c r="E29" s="38" t="n">
        <f aca="false">IFERROR(Ausgaben!$P$18/Ausgaben!$P$29,0)</f>
        <v>0.146979299604162</v>
      </c>
      <c r="F29" s="39" t="str">
        <f aca="false">IFERROR(REPT("▬",ROUND(Ausgaben!$P$18/Ausgaben!$P$29*60,0)),"")</f>
        <v>▬▬▬▬▬▬▬▬▬</v>
      </c>
      <c r="G29" s="39"/>
      <c r="H29" s="39"/>
      <c r="I29" s="39"/>
    </row>
    <row r="30" customFormat="false" ht="18" hidden="false" customHeight="true" outlineLevel="0" collapsed="false">
      <c r="B30" s="40" t="s">
        <v>38</v>
      </c>
      <c r="C30" s="40"/>
      <c r="D30" s="41" t="n">
        <f aca="false">Ausgaben!$P$19</f>
        <v>2165</v>
      </c>
      <c r="E30" s="42" t="n">
        <f aca="false">IFERROR(Ausgaben!$P$19/Ausgaben!$P$29,0)</f>
        <v>0.0468300491012524</v>
      </c>
      <c r="F30" s="43" t="str">
        <f aca="false">IFERROR(REPT("▬",ROUND(Ausgaben!$P$19/Ausgaben!$P$29*60,0)),"")</f>
        <v>▬▬▬</v>
      </c>
      <c r="G30" s="43"/>
      <c r="H30" s="43"/>
      <c r="I30" s="43"/>
      <c r="V30" s="17" t="s">
        <v>5</v>
      </c>
    </row>
    <row r="31" customFormat="false" ht="18" hidden="false" customHeight="true" outlineLevel="0" collapsed="false">
      <c r="B31" s="36" t="s">
        <v>39</v>
      </c>
      <c r="C31" s="36"/>
      <c r="D31" s="37" t="n">
        <f aca="false">Ausgaben!$P$20</f>
        <v>1955</v>
      </c>
      <c r="E31" s="38" t="n">
        <f aca="false">IFERROR(Ausgaben!$P$20/Ausgaben!$P$29,0)</f>
        <v>0.0422876424909693</v>
      </c>
      <c r="F31" s="39" t="str">
        <f aca="false">IFERROR(REPT("▬",ROUND(Ausgaben!$P$20/Ausgaben!$P$29*60,0)),"")</f>
        <v>▬▬▬</v>
      </c>
      <c r="G31" s="39"/>
      <c r="H31" s="39"/>
      <c r="I31" s="39"/>
      <c r="V31" s="17" t="s">
        <v>40</v>
      </c>
    </row>
    <row r="32" customFormat="false" ht="18" hidden="false" customHeight="true" outlineLevel="0" collapsed="false">
      <c r="B32" s="40" t="s">
        <v>41</v>
      </c>
      <c r="C32" s="40"/>
      <c r="D32" s="41" t="n">
        <f aca="false">Ausgaben!$P$21</f>
        <v>2250</v>
      </c>
      <c r="E32" s="42" t="n">
        <f aca="false">IFERROR(Ausgaben!$P$21/Ausgaben!$P$29,0)</f>
        <v>0.0486686422530337</v>
      </c>
      <c r="F32" s="43" t="str">
        <f aca="false">IFERROR(REPT("▬",ROUND(Ausgaben!$P$21/Ausgaben!$P$29*60,0)),"")</f>
        <v>▬▬▬</v>
      </c>
      <c r="G32" s="43"/>
      <c r="H32" s="43"/>
      <c r="I32" s="43"/>
      <c r="V32" s="17" t="s">
        <v>42</v>
      </c>
    </row>
    <row r="33" customFormat="false" ht="18" hidden="false" customHeight="true" outlineLevel="0" collapsed="false">
      <c r="B33" s="36" t="s">
        <v>43</v>
      </c>
      <c r="C33" s="36"/>
      <c r="D33" s="37" t="n">
        <f aca="false">Ausgaben!$P$22</f>
        <v>930</v>
      </c>
      <c r="E33" s="38" t="n">
        <f aca="false">IFERROR(Ausgaben!$P$22/Ausgaben!$P$29,0)</f>
        <v>0.0201163721312539</v>
      </c>
      <c r="F33" s="39" t="str">
        <f aca="false">IFERROR(REPT("▬",ROUND(Ausgaben!$P$22/Ausgaben!$P$29*60,0)),"")</f>
        <v>▬</v>
      </c>
      <c r="G33" s="39"/>
      <c r="H33" s="39"/>
      <c r="I33" s="39"/>
      <c r="V33" s="17" t="s">
        <v>44</v>
      </c>
    </row>
    <row r="34" customFormat="false" ht="18" hidden="false" customHeight="true" outlineLevel="0" collapsed="false">
      <c r="B34" s="40" t="s">
        <v>45</v>
      </c>
      <c r="C34" s="40"/>
      <c r="D34" s="41" t="n">
        <f aca="false">Ausgaben!$P$23</f>
        <v>785</v>
      </c>
      <c r="E34" s="42" t="n">
        <f aca="false">IFERROR(Ausgaben!$P$23/Ausgaben!$P$29,0)</f>
        <v>0.0169799485193918</v>
      </c>
      <c r="F34" s="43" t="str">
        <f aca="false">IFERROR(REPT("▬",ROUND(Ausgaben!$P$23/Ausgaben!$P$29*60,0)),"")</f>
        <v>▬</v>
      </c>
      <c r="G34" s="43"/>
      <c r="H34" s="43"/>
      <c r="I34" s="43"/>
      <c r="V34" s="17" t="s">
        <v>46</v>
      </c>
    </row>
    <row r="35" customFormat="false" ht="18" hidden="false" customHeight="true" outlineLevel="0" collapsed="false">
      <c r="B35" s="36" t="s">
        <v>47</v>
      </c>
      <c r="C35" s="36"/>
      <c r="D35" s="37" t="n">
        <f aca="false">Ausgaben!$P$24</f>
        <v>480</v>
      </c>
      <c r="E35" s="38" t="n">
        <f aca="false">IFERROR(Ausgaben!$P$24/Ausgaben!$P$29,0)</f>
        <v>0.0103826436806472</v>
      </c>
      <c r="F35" s="39" t="str">
        <f aca="false">IFERROR(REPT("▬",ROUND(Ausgaben!$P$24/Ausgaben!$P$29*60,0)),"")</f>
        <v>▬</v>
      </c>
      <c r="G35" s="39"/>
      <c r="H35" s="39"/>
      <c r="I35" s="39"/>
      <c r="V35" s="17" t="s">
        <v>48</v>
      </c>
    </row>
    <row r="36" customFormat="false" ht="18" hidden="false" customHeight="true" outlineLevel="0" collapsed="false">
      <c r="B36" s="40" t="s">
        <v>49</v>
      </c>
      <c r="C36" s="40"/>
      <c r="D36" s="41" t="n">
        <f aca="false">Ausgaben!$P$25</f>
        <v>890</v>
      </c>
      <c r="E36" s="42" t="n">
        <f aca="false">IFERROR(Ausgaben!$P$25/Ausgaben!$P$29,0)</f>
        <v>0.0192511518245333</v>
      </c>
      <c r="F36" s="43" t="str">
        <f aca="false">IFERROR(REPT("▬",ROUND(Ausgaben!$P$25/Ausgaben!$P$29*60,0)),"")</f>
        <v>▬</v>
      </c>
      <c r="G36" s="43"/>
      <c r="H36" s="43"/>
      <c r="I36" s="43"/>
      <c r="V36" s="17" t="s">
        <v>50</v>
      </c>
    </row>
    <row r="37" customFormat="false" ht="18" hidden="false" customHeight="true" outlineLevel="0" collapsed="false">
      <c r="B37" s="36" t="s">
        <v>51</v>
      </c>
      <c r="C37" s="36"/>
      <c r="D37" s="37" t="n">
        <f aca="false">Ausgaben!$P$26</f>
        <v>935</v>
      </c>
      <c r="E37" s="38" t="n">
        <f aca="false">IFERROR(Ausgaben!$P$26/Ausgaben!$P$29,0)</f>
        <v>0.020224524669594</v>
      </c>
      <c r="F37" s="39" t="str">
        <f aca="false">IFERROR(REPT("▬",ROUND(Ausgaben!$P$26/Ausgaben!$P$29*60,0)),"")</f>
        <v>▬</v>
      </c>
      <c r="G37" s="39"/>
      <c r="H37" s="39"/>
      <c r="I37" s="39"/>
      <c r="V37" s="17" t="s">
        <v>52</v>
      </c>
    </row>
    <row r="38" customFormat="false" ht="21.75" hidden="false" customHeight="true" outlineLevel="0" collapsed="false">
      <c r="B38" s="44" t="s">
        <v>53</v>
      </c>
      <c r="C38" s="44"/>
      <c r="D38" s="45" t="n">
        <f aca="false">Ausgaben!$P$29</f>
        <v>46231</v>
      </c>
      <c r="E38" s="46" t="n">
        <v>1</v>
      </c>
      <c r="F38" s="47"/>
      <c r="G38" s="47"/>
      <c r="H38" s="47"/>
      <c r="I38" s="47"/>
      <c r="V38" s="17" t="s">
        <v>54</v>
      </c>
    </row>
    <row r="39" customFormat="false" ht="15" hidden="false" customHeight="false" outlineLevel="0" collapsed="false">
      <c r="V39" s="17" t="s">
        <v>55</v>
      </c>
    </row>
    <row r="40" customFormat="false" ht="15" hidden="false" customHeight="false" outlineLevel="0" collapsed="false">
      <c r="V40" s="17" t="s">
        <v>56</v>
      </c>
    </row>
    <row r="41" customFormat="false" ht="15" hidden="false" customHeight="false" outlineLevel="0" collapsed="false">
      <c r="V41" s="17" t="s">
        <v>57</v>
      </c>
    </row>
    <row r="42" customFormat="false" ht="15" hidden="false" customHeight="false" outlineLevel="0" collapsed="false">
      <c r="V42" s="17" t="s">
        <v>58</v>
      </c>
    </row>
  </sheetData>
  <mergeCells count="60">
    <mergeCell ref="B2:G2"/>
    <mergeCell ref="B3:I3"/>
    <mergeCell ref="E6:I6"/>
    <mergeCell ref="B7:C7"/>
    <mergeCell ref="B9:C9"/>
    <mergeCell ref="D9:E9"/>
    <mergeCell ref="F9:G9"/>
    <mergeCell ref="H9:I9"/>
    <mergeCell ref="B10:C10"/>
    <mergeCell ref="D10:E10"/>
    <mergeCell ref="F10:G10"/>
    <mergeCell ref="H10:I10"/>
    <mergeCell ref="B11:C11"/>
    <mergeCell ref="D11:E11"/>
    <mergeCell ref="F11:G11"/>
    <mergeCell ref="H11:I11"/>
    <mergeCell ref="B13:I13"/>
    <mergeCell ref="G14:I14"/>
    <mergeCell ref="G15:I15"/>
    <mergeCell ref="G16:I16"/>
    <mergeCell ref="G17:I17"/>
    <mergeCell ref="B19:I19"/>
    <mergeCell ref="B20:C20"/>
    <mergeCell ref="F20:I20"/>
    <mergeCell ref="B21:C21"/>
    <mergeCell ref="F21:I21"/>
    <mergeCell ref="B22:C22"/>
    <mergeCell ref="F22:I22"/>
    <mergeCell ref="B23:C23"/>
    <mergeCell ref="F23:I23"/>
    <mergeCell ref="B24:C24"/>
    <mergeCell ref="F24:I24"/>
    <mergeCell ref="B25:C25"/>
    <mergeCell ref="F25:I25"/>
    <mergeCell ref="B26:C26"/>
    <mergeCell ref="F26:I26"/>
    <mergeCell ref="B27:C27"/>
    <mergeCell ref="F27:I27"/>
    <mergeCell ref="B28:C28"/>
    <mergeCell ref="F28:I28"/>
    <mergeCell ref="B29:C29"/>
    <mergeCell ref="F29:I29"/>
    <mergeCell ref="B30:C30"/>
    <mergeCell ref="F30:I30"/>
    <mergeCell ref="B31:C31"/>
    <mergeCell ref="F31:I31"/>
    <mergeCell ref="B32:C32"/>
    <mergeCell ref="F32:I32"/>
    <mergeCell ref="B33:C33"/>
    <mergeCell ref="F33:I33"/>
    <mergeCell ref="B34:C34"/>
    <mergeCell ref="F34:I34"/>
    <mergeCell ref="B35:C35"/>
    <mergeCell ref="F35:I35"/>
    <mergeCell ref="B36:C36"/>
    <mergeCell ref="F36:I36"/>
    <mergeCell ref="B37:C37"/>
    <mergeCell ref="F37:I37"/>
    <mergeCell ref="B38:C38"/>
    <mergeCell ref="F38:I38"/>
  </mergeCells>
  <dataValidations count="1">
    <dataValidation allowBlank="false" errorStyle="stop" operator="between" showDropDown="false" showErrorMessage="false" showInputMessage="false" sqref="B7" type="list">
      <formula1>$V$30:$V$42</formula1>
      <formula2>0</formula2>
    </dataValidation>
  </dataValidations>
  <printOptions headings="false" gridLines="false" gridLinesSet="true" horizontalCentered="false" verticalCentered="false"/>
  <pageMargins left="0.3" right="0.3" top="0.4" bottom="0.4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rowBreaks count="1" manualBreakCount="1">
    <brk id="39" man="true" max="16383" min="0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A9823C"/>
    <pageSetUpPr fitToPage="true"/>
  </sheetPr>
  <dimension ref="A1:R1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5" topLeftCell="D6" activePane="bottomRight" state="frozen"/>
      <selection pane="topLeft" activeCell="A1" activeCellId="0" sqref="A1"/>
      <selection pane="topRight" activeCell="D1" activeCellId="0" sqref="D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30"/>
    <col collapsed="false" customWidth="true" hidden="false" outlineLevel="0" max="3" min="3" style="0" width="12"/>
    <col collapsed="false" customWidth="true" hidden="false" outlineLevel="0" max="15" min="4" style="0" width="8"/>
    <col collapsed="false" customWidth="true" hidden="false" outlineLevel="0" max="16" min="16" style="0" width="12.5"/>
    <col collapsed="false" customWidth="true" hidden="false" outlineLevel="0" max="17" min="17" style="0" width="11"/>
    <col collapsed="false" customWidth="true" hidden="false" outlineLevel="0" max="18" min="18" style="0" width="2"/>
  </cols>
  <sheetData>
    <row r="1" customFormat="false" ht="15.75" hidden="false" customHeight="true" outlineLevel="0" collapsed="false">
      <c r="A1" s="1"/>
      <c r="B1" s="48" t="s">
        <v>0</v>
      </c>
    </row>
    <row r="2" customFormat="false" ht="30" hidden="false" customHeight="true" outlineLevel="0" collapsed="false">
      <c r="A2" s="1"/>
      <c r="B2" s="49" t="s">
        <v>59</v>
      </c>
      <c r="C2" s="49"/>
      <c r="D2" s="49"/>
      <c r="E2" s="49"/>
      <c r="F2" s="49"/>
      <c r="G2" s="49"/>
      <c r="H2" s="49"/>
    </row>
    <row r="3" customFormat="false" ht="18" hidden="false" customHeight="true" outlineLevel="0" collapsed="false">
      <c r="A3" s="1"/>
      <c r="B3" s="50" t="s">
        <v>60</v>
      </c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</row>
    <row r="4" customFormat="false" ht="7.5" hidden="false" customHeight="true" outlineLevel="0" collapsed="false"/>
    <row r="5" customFormat="false" ht="24" hidden="false" customHeight="true" outlineLevel="0" collapsed="false">
      <c r="B5" s="51" t="s">
        <v>61</v>
      </c>
      <c r="C5" s="52" t="s">
        <v>62</v>
      </c>
      <c r="D5" s="53" t="s">
        <v>63</v>
      </c>
      <c r="E5" s="53" t="s">
        <v>64</v>
      </c>
      <c r="F5" s="53" t="s">
        <v>65</v>
      </c>
      <c r="G5" s="53" t="s">
        <v>66</v>
      </c>
      <c r="H5" s="53" t="s">
        <v>48</v>
      </c>
      <c r="I5" s="53" t="s">
        <v>67</v>
      </c>
      <c r="J5" s="53" t="s">
        <v>68</v>
      </c>
      <c r="K5" s="53" t="s">
        <v>69</v>
      </c>
      <c r="L5" s="53" t="s">
        <v>70</v>
      </c>
      <c r="M5" s="53" t="s">
        <v>71</v>
      </c>
      <c r="N5" s="53" t="s">
        <v>72</v>
      </c>
      <c r="O5" s="53" t="s">
        <v>73</v>
      </c>
      <c r="P5" s="52" t="s">
        <v>74</v>
      </c>
      <c r="Q5" s="52" t="s">
        <v>75</v>
      </c>
    </row>
    <row r="6" customFormat="false" ht="21.75" hidden="false" customHeight="true" outlineLevel="0" collapsed="false">
      <c r="B6" s="54" t="s">
        <v>76</v>
      </c>
      <c r="C6" s="55" t="n">
        <v>3200</v>
      </c>
      <c r="D6" s="56" t="n">
        <v>3200</v>
      </c>
      <c r="E6" s="56" t="n">
        <v>3200</v>
      </c>
      <c r="F6" s="56" t="n">
        <v>3200</v>
      </c>
      <c r="G6" s="56" t="n">
        <v>3200</v>
      </c>
      <c r="H6" s="56" t="n">
        <v>3200</v>
      </c>
      <c r="I6" s="56" t="n">
        <v>3200</v>
      </c>
      <c r="J6" s="56" t="n">
        <v>3200</v>
      </c>
      <c r="K6" s="56" t="n">
        <v>3200</v>
      </c>
      <c r="L6" s="56" t="n">
        <v>3200</v>
      </c>
      <c r="M6" s="56" t="n">
        <v>3200</v>
      </c>
      <c r="N6" s="56" t="n">
        <v>3200</v>
      </c>
      <c r="O6" s="56" t="n">
        <v>3200</v>
      </c>
      <c r="P6" s="26" t="n">
        <f aca="false">SUM(D6:O6)</f>
        <v>38400</v>
      </c>
      <c r="Q6" s="57" t="n">
        <f aca="false">P6/12</f>
        <v>3200</v>
      </c>
    </row>
    <row r="7" customFormat="false" ht="21.75" hidden="false" customHeight="true" outlineLevel="0" collapsed="false">
      <c r="B7" s="58" t="s">
        <v>77</v>
      </c>
      <c r="C7" s="59" t="n">
        <v>2450</v>
      </c>
      <c r="D7" s="60" t="n">
        <v>2450</v>
      </c>
      <c r="E7" s="60" t="n">
        <v>2450</v>
      </c>
      <c r="F7" s="60" t="n">
        <v>2450</v>
      </c>
      <c r="G7" s="60" t="n">
        <v>2450</v>
      </c>
      <c r="H7" s="60" t="n">
        <v>2450</v>
      </c>
      <c r="I7" s="60" t="n">
        <v>2450</v>
      </c>
      <c r="J7" s="60" t="n">
        <v>2450</v>
      </c>
      <c r="K7" s="60" t="n">
        <v>2450</v>
      </c>
      <c r="L7" s="60" t="n">
        <v>2450</v>
      </c>
      <c r="M7" s="60" t="n">
        <v>2450</v>
      </c>
      <c r="N7" s="60" t="n">
        <v>2450</v>
      </c>
      <c r="O7" s="60" t="n">
        <v>2450</v>
      </c>
      <c r="P7" s="32" t="n">
        <f aca="false">SUM(D7:O7)</f>
        <v>29400</v>
      </c>
      <c r="Q7" s="61" t="n">
        <f aca="false">P7/12</f>
        <v>2450</v>
      </c>
    </row>
    <row r="8" customFormat="false" ht="21.75" hidden="false" customHeight="true" outlineLevel="0" collapsed="false">
      <c r="B8" s="54" t="s">
        <v>78</v>
      </c>
      <c r="C8" s="55"/>
      <c r="D8" s="56"/>
      <c r="E8" s="56"/>
      <c r="F8" s="56"/>
      <c r="G8" s="56"/>
      <c r="H8" s="56"/>
      <c r="I8" s="56" t="n">
        <v>1800</v>
      </c>
      <c r="J8" s="56"/>
      <c r="K8" s="56"/>
      <c r="L8" s="56"/>
      <c r="M8" s="56"/>
      <c r="N8" s="56"/>
      <c r="O8" s="56" t="n">
        <v>2600</v>
      </c>
      <c r="P8" s="26" t="n">
        <f aca="false">SUM(D8:O8)</f>
        <v>4400</v>
      </c>
      <c r="Q8" s="57" t="n">
        <f aca="false">P8/12</f>
        <v>366.666666666667</v>
      </c>
    </row>
    <row r="9" customFormat="false" ht="21.75" hidden="false" customHeight="true" outlineLevel="0" collapsed="false">
      <c r="B9" s="58" t="s">
        <v>79</v>
      </c>
      <c r="C9" s="59"/>
      <c r="D9" s="60"/>
      <c r="E9" s="60"/>
      <c r="F9" s="60" t="n">
        <v>180</v>
      </c>
      <c r="G9" s="60"/>
      <c r="H9" s="60"/>
      <c r="I9" s="60" t="n">
        <v>180</v>
      </c>
      <c r="J9" s="60"/>
      <c r="K9" s="60"/>
      <c r="L9" s="60" t="n">
        <v>180</v>
      </c>
      <c r="M9" s="60"/>
      <c r="N9" s="60"/>
      <c r="O9" s="60" t="n">
        <v>320</v>
      </c>
      <c r="P9" s="32" t="n">
        <f aca="false">SUM(D9:O9)</f>
        <v>860</v>
      </c>
      <c r="Q9" s="61" t="n">
        <f aca="false">P9/12</f>
        <v>71.6666666666667</v>
      </c>
    </row>
    <row r="10" customFormat="false" ht="21.75" hidden="false" customHeight="true" outlineLevel="0" collapsed="false">
      <c r="B10" s="54" t="s">
        <v>80</v>
      </c>
      <c r="C10" s="55" t="n">
        <v>255</v>
      </c>
      <c r="D10" s="56" t="n">
        <v>255</v>
      </c>
      <c r="E10" s="56" t="n">
        <v>255</v>
      </c>
      <c r="F10" s="56" t="n">
        <v>255</v>
      </c>
      <c r="G10" s="56" t="n">
        <v>255</v>
      </c>
      <c r="H10" s="56" t="n">
        <v>255</v>
      </c>
      <c r="I10" s="56" t="n">
        <v>255</v>
      </c>
      <c r="J10" s="56" t="n">
        <v>255</v>
      </c>
      <c r="K10" s="56" t="n">
        <v>255</v>
      </c>
      <c r="L10" s="56" t="n">
        <v>255</v>
      </c>
      <c r="M10" s="56" t="n">
        <v>255</v>
      </c>
      <c r="N10" s="56" t="n">
        <v>255</v>
      </c>
      <c r="O10" s="56" t="n">
        <v>255</v>
      </c>
      <c r="P10" s="26" t="n">
        <f aca="false">SUM(D10:O10)</f>
        <v>3060</v>
      </c>
      <c r="Q10" s="57" t="n">
        <f aca="false">P10/12</f>
        <v>255</v>
      </c>
    </row>
    <row r="11" customFormat="false" ht="21.75" hidden="false" customHeight="true" outlineLevel="0" collapsed="false">
      <c r="B11" s="58" t="s">
        <v>81</v>
      </c>
      <c r="C11" s="59"/>
      <c r="D11" s="60"/>
      <c r="E11" s="60" t="n">
        <v>120</v>
      </c>
      <c r="F11" s="60"/>
      <c r="G11" s="60"/>
      <c r="H11" s="60" t="n">
        <v>90</v>
      </c>
      <c r="I11" s="60"/>
      <c r="J11" s="60"/>
      <c r="K11" s="60"/>
      <c r="L11" s="60" t="n">
        <v>140</v>
      </c>
      <c r="M11" s="60"/>
      <c r="N11" s="60"/>
      <c r="O11" s="60"/>
      <c r="P11" s="32" t="n">
        <f aca="false">SUM(D11:O11)</f>
        <v>350</v>
      </c>
      <c r="Q11" s="61" t="n">
        <f aca="false">P11/12</f>
        <v>29.1666666666667</v>
      </c>
    </row>
    <row r="12" customFormat="false" ht="25.5" hidden="false" customHeight="true" outlineLevel="0" collapsed="false">
      <c r="B12" s="62" t="s">
        <v>82</v>
      </c>
      <c r="C12" s="63" t="n">
        <f aca="false">SUM(C6:C11)</f>
        <v>5905</v>
      </c>
      <c r="D12" s="64" t="n">
        <f aca="false">SUM(D6:D11)</f>
        <v>5905</v>
      </c>
      <c r="E12" s="64" t="n">
        <f aca="false">SUM(E6:E11)</f>
        <v>6025</v>
      </c>
      <c r="F12" s="64" t="n">
        <f aca="false">SUM(F6:F11)</f>
        <v>6085</v>
      </c>
      <c r="G12" s="64" t="n">
        <f aca="false">SUM(G6:G11)</f>
        <v>5905</v>
      </c>
      <c r="H12" s="64" t="n">
        <f aca="false">SUM(H6:H11)</f>
        <v>5995</v>
      </c>
      <c r="I12" s="64" t="n">
        <f aca="false">SUM(I6:I11)</f>
        <v>7885</v>
      </c>
      <c r="J12" s="64" t="n">
        <f aca="false">SUM(J6:J11)</f>
        <v>5905</v>
      </c>
      <c r="K12" s="64" t="n">
        <f aca="false">SUM(K6:K11)</f>
        <v>5905</v>
      </c>
      <c r="L12" s="64" t="n">
        <f aca="false">SUM(L6:L11)</f>
        <v>6225</v>
      </c>
      <c r="M12" s="64" t="n">
        <f aca="false">SUM(M6:M11)</f>
        <v>5905</v>
      </c>
      <c r="N12" s="64" t="n">
        <f aca="false">SUM(N6:N11)</f>
        <v>5905</v>
      </c>
      <c r="O12" s="64" t="n">
        <f aca="false">SUM(O6:O11)</f>
        <v>8825</v>
      </c>
      <c r="P12" s="65" t="n">
        <f aca="false">SUM(P6:P11)</f>
        <v>76470</v>
      </c>
      <c r="Q12" s="63" t="n">
        <f aca="false">P12/12</f>
        <v>6372.5</v>
      </c>
    </row>
    <row r="14" customFormat="false" ht="15" hidden="false" customHeight="false" outlineLevel="0" collapsed="false">
      <c r="B14" s="7" t="s">
        <v>83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</row>
  </sheetData>
  <mergeCells count="3">
    <mergeCell ref="B2:H2"/>
    <mergeCell ref="B3:R3"/>
    <mergeCell ref="B14:Q14"/>
  </mergeCells>
  <printOptions headings="false" gridLines="false" gridLinesSet="true" horizontalCentered="false" verticalCentered="false"/>
  <pageMargins left="0.3" right="0.3" top="0.4" bottom="0.4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A9823C"/>
    <pageSetUpPr fitToPage="true"/>
  </sheetPr>
  <dimension ref="A1:S2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5" topLeftCell="D6" activePane="bottomRight" state="frozen"/>
      <selection pane="topLeft" activeCell="A1" activeCellId="0" sqref="A1"/>
      <selection pane="topRight" activeCell="D1" activeCellId="0" sqref="D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30"/>
    <col collapsed="false" customWidth="true" hidden="false" outlineLevel="0" max="3" min="3" style="0" width="12"/>
    <col collapsed="false" customWidth="true" hidden="false" outlineLevel="0" max="15" min="4" style="0" width="7.8"/>
    <col collapsed="false" customWidth="true" hidden="false" outlineLevel="0" max="16" min="16" style="0" width="12.5"/>
    <col collapsed="false" customWidth="true" hidden="false" outlineLevel="0" max="17" min="17" style="0" width="10.51"/>
    <col collapsed="false" customWidth="true" hidden="false" outlineLevel="0" max="18" min="18" style="0" width="11.5"/>
    <col collapsed="false" customWidth="true" hidden="false" outlineLevel="0" max="19" min="19" style="0" width="2"/>
  </cols>
  <sheetData>
    <row r="1" customFormat="false" ht="15.75" hidden="false" customHeight="true" outlineLevel="0" collapsed="false">
      <c r="A1" s="1"/>
      <c r="B1" s="48" t="s">
        <v>0</v>
      </c>
    </row>
    <row r="2" customFormat="false" ht="30" hidden="false" customHeight="true" outlineLevel="0" collapsed="false">
      <c r="A2" s="1"/>
      <c r="B2" s="49" t="s">
        <v>84</v>
      </c>
      <c r="C2" s="49"/>
      <c r="D2" s="49"/>
      <c r="E2" s="49"/>
      <c r="F2" s="49"/>
      <c r="G2" s="49"/>
      <c r="H2" s="49"/>
    </row>
    <row r="3" customFormat="false" ht="18" hidden="false" customHeight="true" outlineLevel="0" collapsed="false">
      <c r="A3" s="1"/>
      <c r="B3" s="50" t="s">
        <v>85</v>
      </c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</row>
    <row r="4" customFormat="false" ht="7.5" hidden="false" customHeight="true" outlineLevel="0" collapsed="false"/>
    <row r="5" customFormat="false" ht="24" hidden="false" customHeight="true" outlineLevel="0" collapsed="false">
      <c r="B5" s="51" t="s">
        <v>61</v>
      </c>
      <c r="C5" s="52" t="s">
        <v>86</v>
      </c>
      <c r="D5" s="53" t="s">
        <v>63</v>
      </c>
      <c r="E5" s="53" t="s">
        <v>64</v>
      </c>
      <c r="F5" s="53" t="s">
        <v>65</v>
      </c>
      <c r="G5" s="53" t="s">
        <v>66</v>
      </c>
      <c r="H5" s="53" t="s">
        <v>48</v>
      </c>
      <c r="I5" s="53" t="s">
        <v>67</v>
      </c>
      <c r="J5" s="53" t="s">
        <v>68</v>
      </c>
      <c r="K5" s="53" t="s">
        <v>69</v>
      </c>
      <c r="L5" s="53" t="s">
        <v>70</v>
      </c>
      <c r="M5" s="53" t="s">
        <v>71</v>
      </c>
      <c r="N5" s="53" t="s">
        <v>72</v>
      </c>
      <c r="O5" s="53" t="s">
        <v>73</v>
      </c>
      <c r="P5" s="52" t="s">
        <v>74</v>
      </c>
      <c r="Q5" s="52" t="s">
        <v>87</v>
      </c>
      <c r="R5" s="52" t="s">
        <v>88</v>
      </c>
    </row>
    <row r="6" customFormat="false" ht="15" hidden="false" customHeight="false" outlineLevel="0" collapsed="false">
      <c r="B6" s="19" t="s">
        <v>89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</row>
    <row r="7" customFormat="false" ht="21" hidden="false" customHeight="true" outlineLevel="0" collapsed="false">
      <c r="B7" s="66" t="s">
        <v>29</v>
      </c>
      <c r="C7" s="55" t="n">
        <v>1480</v>
      </c>
      <c r="D7" s="67" t="n">
        <v>1480</v>
      </c>
      <c r="E7" s="67" t="n">
        <v>1480</v>
      </c>
      <c r="F7" s="67" t="n">
        <v>1480</v>
      </c>
      <c r="G7" s="67" t="n">
        <v>1480</v>
      </c>
      <c r="H7" s="67" t="n">
        <v>1480</v>
      </c>
      <c r="I7" s="67" t="n">
        <v>1480</v>
      </c>
      <c r="J7" s="67" t="n">
        <v>1480</v>
      </c>
      <c r="K7" s="67" t="n">
        <v>1480</v>
      </c>
      <c r="L7" s="67" t="n">
        <v>1480</v>
      </c>
      <c r="M7" s="67" t="n">
        <v>1480</v>
      </c>
      <c r="N7" s="67" t="n">
        <v>1480</v>
      </c>
      <c r="O7" s="67" t="n">
        <v>1480</v>
      </c>
      <c r="P7" s="26" t="n">
        <f aca="false">SUM(D7:O7)</f>
        <v>17760</v>
      </c>
      <c r="Q7" s="68" t="n">
        <f aca="false">P7/12</f>
        <v>1480</v>
      </c>
      <c r="R7" s="69" t="n">
        <f aca="false">C7-Q7</f>
        <v>0</v>
      </c>
    </row>
    <row r="8" customFormat="false" ht="21" hidden="false" customHeight="true" outlineLevel="0" collapsed="false">
      <c r="B8" s="70" t="s">
        <v>30</v>
      </c>
      <c r="C8" s="59" t="n">
        <v>170</v>
      </c>
      <c r="D8" s="71" t="n">
        <v>190</v>
      </c>
      <c r="E8" s="71" t="n">
        <v>185</v>
      </c>
      <c r="F8" s="71" t="n">
        <v>175</v>
      </c>
      <c r="G8" s="71" t="n">
        <v>160</v>
      </c>
      <c r="H8" s="71" t="n">
        <v>150</v>
      </c>
      <c r="I8" s="71" t="n">
        <v>140</v>
      </c>
      <c r="J8" s="71" t="n">
        <v>140</v>
      </c>
      <c r="K8" s="71" t="n">
        <v>140</v>
      </c>
      <c r="L8" s="71" t="n">
        <v>150</v>
      </c>
      <c r="M8" s="71" t="n">
        <v>170</v>
      </c>
      <c r="N8" s="71" t="n">
        <v>185</v>
      </c>
      <c r="O8" s="71" t="n">
        <v>195</v>
      </c>
      <c r="P8" s="32" t="n">
        <f aca="false">SUM(D8:O8)</f>
        <v>1980</v>
      </c>
      <c r="Q8" s="72" t="n">
        <f aca="false">P8/12</f>
        <v>165</v>
      </c>
      <c r="R8" s="73" t="n">
        <f aca="false">C8-Q8</f>
        <v>5</v>
      </c>
    </row>
    <row r="9" customFormat="false" ht="21" hidden="false" customHeight="true" outlineLevel="0" collapsed="false">
      <c r="B9" s="66" t="s">
        <v>31</v>
      </c>
      <c r="C9" s="55" t="n">
        <v>220</v>
      </c>
      <c r="D9" s="67" t="n">
        <v>220</v>
      </c>
      <c r="E9" s="67" t="n">
        <v>220</v>
      </c>
      <c r="F9" s="67" t="n">
        <v>220</v>
      </c>
      <c r="G9" s="67" t="n">
        <v>220</v>
      </c>
      <c r="H9" s="67" t="n">
        <v>220</v>
      </c>
      <c r="I9" s="67" t="n">
        <v>220</v>
      </c>
      <c r="J9" s="67" t="n">
        <v>220</v>
      </c>
      <c r="K9" s="67" t="n">
        <v>220</v>
      </c>
      <c r="L9" s="67" t="n">
        <v>220</v>
      </c>
      <c r="M9" s="67" t="n">
        <v>220</v>
      </c>
      <c r="N9" s="67" t="n">
        <v>220</v>
      </c>
      <c r="O9" s="67" t="n">
        <v>220</v>
      </c>
      <c r="P9" s="26" t="n">
        <f aca="false">SUM(D9:O9)</f>
        <v>2640</v>
      </c>
      <c r="Q9" s="68" t="n">
        <f aca="false">P9/12</f>
        <v>220</v>
      </c>
      <c r="R9" s="69" t="n">
        <f aca="false">C9-Q9</f>
        <v>0</v>
      </c>
    </row>
    <row r="10" customFormat="false" ht="21" hidden="false" customHeight="true" outlineLevel="0" collapsed="false">
      <c r="B10" s="70" t="s">
        <v>32</v>
      </c>
      <c r="C10" s="59" t="n">
        <v>240</v>
      </c>
      <c r="D10" s="71" t="n">
        <v>240</v>
      </c>
      <c r="E10" s="71" t="n">
        <v>240</v>
      </c>
      <c r="F10" s="71" t="n">
        <v>240</v>
      </c>
      <c r="G10" s="71" t="n">
        <v>240</v>
      </c>
      <c r="H10" s="71" t="n">
        <v>240</v>
      </c>
      <c r="I10" s="71" t="n">
        <v>240</v>
      </c>
      <c r="J10" s="71" t="n">
        <v>240</v>
      </c>
      <c r="K10" s="71" t="n">
        <v>240</v>
      </c>
      <c r="L10" s="71" t="n">
        <v>240</v>
      </c>
      <c r="M10" s="71" t="n">
        <v>240</v>
      </c>
      <c r="N10" s="71" t="n">
        <v>240</v>
      </c>
      <c r="O10" s="71" t="n">
        <v>240</v>
      </c>
      <c r="P10" s="32" t="n">
        <f aca="false">SUM(D10:O10)</f>
        <v>2880</v>
      </c>
      <c r="Q10" s="72" t="n">
        <f aca="false">P10/12</f>
        <v>240</v>
      </c>
      <c r="R10" s="73" t="n">
        <f aca="false">C10-Q10</f>
        <v>0</v>
      </c>
    </row>
    <row r="11" customFormat="false" ht="21" hidden="false" customHeight="true" outlineLevel="0" collapsed="false">
      <c r="B11" s="66" t="s">
        <v>33</v>
      </c>
      <c r="C11" s="55" t="n">
        <v>60</v>
      </c>
      <c r="D11" s="67" t="n">
        <v>60</v>
      </c>
      <c r="E11" s="67" t="n">
        <v>60</v>
      </c>
      <c r="F11" s="67" t="n">
        <v>60</v>
      </c>
      <c r="G11" s="67" t="n">
        <v>60</v>
      </c>
      <c r="H11" s="67" t="n">
        <v>60</v>
      </c>
      <c r="I11" s="67" t="n">
        <v>60</v>
      </c>
      <c r="J11" s="67" t="n">
        <v>60</v>
      </c>
      <c r="K11" s="67" t="n">
        <v>60</v>
      </c>
      <c r="L11" s="67" t="n">
        <v>60</v>
      </c>
      <c r="M11" s="67" t="n">
        <v>60</v>
      </c>
      <c r="N11" s="67" t="n">
        <v>60</v>
      </c>
      <c r="O11" s="67" t="n">
        <v>60</v>
      </c>
      <c r="P11" s="26" t="n">
        <f aca="false">SUM(D11:O11)</f>
        <v>720</v>
      </c>
      <c r="Q11" s="68" t="n">
        <f aca="false">P11/12</f>
        <v>60</v>
      </c>
      <c r="R11" s="69" t="n">
        <f aca="false">C11-Q11</f>
        <v>0</v>
      </c>
    </row>
    <row r="12" customFormat="false" ht="21" hidden="false" customHeight="true" outlineLevel="0" collapsed="false">
      <c r="B12" s="70" t="s">
        <v>34</v>
      </c>
      <c r="C12" s="59" t="n">
        <v>55</v>
      </c>
      <c r="D12" s="71" t="n">
        <v>55</v>
      </c>
      <c r="E12" s="71" t="n">
        <v>55</v>
      </c>
      <c r="F12" s="71" t="n">
        <v>55</v>
      </c>
      <c r="G12" s="71" t="n">
        <v>55</v>
      </c>
      <c r="H12" s="71" t="n">
        <v>70</v>
      </c>
      <c r="I12" s="71" t="n">
        <v>55</v>
      </c>
      <c r="J12" s="71" t="n">
        <v>55</v>
      </c>
      <c r="K12" s="71" t="n">
        <v>55</v>
      </c>
      <c r="L12" s="71" t="n">
        <v>55</v>
      </c>
      <c r="M12" s="71" t="n">
        <v>55</v>
      </c>
      <c r="N12" s="71" t="n">
        <v>55</v>
      </c>
      <c r="O12" s="71" t="n">
        <v>70</v>
      </c>
      <c r="P12" s="32" t="n">
        <f aca="false">SUM(D12:O12)</f>
        <v>690</v>
      </c>
      <c r="Q12" s="72" t="n">
        <f aca="false">P12/12</f>
        <v>57.5</v>
      </c>
      <c r="R12" s="73" t="n">
        <f aca="false">C12-Q12</f>
        <v>-2.5</v>
      </c>
    </row>
    <row r="13" customFormat="false" ht="21" hidden="false" customHeight="true" outlineLevel="0" collapsed="false">
      <c r="B13" s="66" t="s">
        <v>35</v>
      </c>
      <c r="C13" s="55" t="n">
        <v>18</v>
      </c>
      <c r="D13" s="67" t="n">
        <v>18</v>
      </c>
      <c r="E13" s="67" t="n">
        <v>18</v>
      </c>
      <c r="F13" s="67" t="n">
        <v>18</v>
      </c>
      <c r="G13" s="67" t="n">
        <v>18</v>
      </c>
      <c r="H13" s="67" t="n">
        <v>18</v>
      </c>
      <c r="I13" s="67" t="n">
        <v>18</v>
      </c>
      <c r="J13" s="67" t="n">
        <v>18</v>
      </c>
      <c r="K13" s="67" t="n">
        <v>18</v>
      </c>
      <c r="L13" s="67" t="n">
        <v>18</v>
      </c>
      <c r="M13" s="67" t="n">
        <v>18</v>
      </c>
      <c r="N13" s="67" t="n">
        <v>18</v>
      </c>
      <c r="O13" s="67" t="n">
        <v>18</v>
      </c>
      <c r="P13" s="26" t="n">
        <f aca="false">SUM(D13:O13)</f>
        <v>216</v>
      </c>
      <c r="Q13" s="68" t="n">
        <f aca="false">P13/12</f>
        <v>18</v>
      </c>
      <c r="R13" s="69" t="n">
        <f aca="false">C13-Q13</f>
        <v>0</v>
      </c>
    </row>
    <row r="14" customFormat="false" ht="21" hidden="false" customHeight="true" outlineLevel="0" collapsed="false">
      <c r="B14" s="70" t="s">
        <v>36</v>
      </c>
      <c r="C14" s="59" t="n">
        <v>180</v>
      </c>
      <c r="D14" s="71" t="n">
        <v>180</v>
      </c>
      <c r="E14" s="71" t="n">
        <v>180</v>
      </c>
      <c r="F14" s="71" t="n">
        <v>180</v>
      </c>
      <c r="G14" s="71" t="n">
        <v>180</v>
      </c>
      <c r="H14" s="71" t="n">
        <v>180</v>
      </c>
      <c r="I14" s="71" t="n">
        <v>180</v>
      </c>
      <c r="J14" s="71" t="n">
        <v>180</v>
      </c>
      <c r="K14" s="71" t="n">
        <v>180</v>
      </c>
      <c r="L14" s="71" t="n">
        <v>180</v>
      </c>
      <c r="M14" s="71" t="n">
        <v>180</v>
      </c>
      <c r="N14" s="71" t="n">
        <v>180</v>
      </c>
      <c r="O14" s="71" t="n">
        <v>180</v>
      </c>
      <c r="P14" s="32" t="n">
        <f aca="false">SUM(D14:O14)</f>
        <v>2160</v>
      </c>
      <c r="Q14" s="72" t="n">
        <f aca="false">P14/12</f>
        <v>180</v>
      </c>
      <c r="R14" s="73" t="n">
        <f aca="false">C14-Q14</f>
        <v>0</v>
      </c>
    </row>
    <row r="15" customFormat="false" ht="22.5" hidden="false" customHeight="true" outlineLevel="0" collapsed="false">
      <c r="B15" s="74" t="s">
        <v>90</v>
      </c>
      <c r="C15" s="75" t="n">
        <f aca="false">SUM(C7:C14)</f>
        <v>2423</v>
      </c>
      <c r="D15" s="76" t="n">
        <f aca="false">SUM(D7:D14)</f>
        <v>2443</v>
      </c>
      <c r="E15" s="76" t="n">
        <f aca="false">SUM(E7:E14)</f>
        <v>2438</v>
      </c>
      <c r="F15" s="76" t="n">
        <f aca="false">SUM(F7:F14)</f>
        <v>2428</v>
      </c>
      <c r="G15" s="76" t="n">
        <f aca="false">SUM(G7:G14)</f>
        <v>2413</v>
      </c>
      <c r="H15" s="76" t="n">
        <f aca="false">SUM(H7:H14)</f>
        <v>2418</v>
      </c>
      <c r="I15" s="76" t="n">
        <f aca="false">SUM(I7:I14)</f>
        <v>2393</v>
      </c>
      <c r="J15" s="76" t="n">
        <f aca="false">SUM(J7:J14)</f>
        <v>2393</v>
      </c>
      <c r="K15" s="76" t="n">
        <f aca="false">SUM(K7:K14)</f>
        <v>2393</v>
      </c>
      <c r="L15" s="76" t="n">
        <f aca="false">SUM(L7:L14)</f>
        <v>2403</v>
      </c>
      <c r="M15" s="76" t="n">
        <f aca="false">SUM(M7:M14)</f>
        <v>2423</v>
      </c>
      <c r="N15" s="76" t="n">
        <f aca="false">SUM(N7:N14)</f>
        <v>2438</v>
      </c>
      <c r="O15" s="76" t="n">
        <f aca="false">SUM(O7:O14)</f>
        <v>2463</v>
      </c>
      <c r="P15" s="75" t="n">
        <f aca="false">SUM(P7:P14)</f>
        <v>29046</v>
      </c>
      <c r="Q15" s="75" t="n">
        <f aca="false">P15/12</f>
        <v>2420.5</v>
      </c>
      <c r="R15" s="77" t="n">
        <f aca="false">C15-Q15</f>
        <v>2.5</v>
      </c>
    </row>
    <row r="16" customFormat="false" ht="7.5" hidden="false" customHeight="true" outlineLevel="0" collapsed="false"/>
    <row r="17" customFormat="false" ht="15" hidden="false" customHeight="false" outlineLevel="0" collapsed="false">
      <c r="B17" s="19" t="s">
        <v>91</v>
      </c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</row>
    <row r="18" customFormat="false" ht="21" hidden="false" customHeight="true" outlineLevel="0" collapsed="false">
      <c r="B18" s="66" t="s">
        <v>37</v>
      </c>
      <c r="C18" s="55" t="n">
        <v>560</v>
      </c>
      <c r="D18" s="67" t="n">
        <v>560</v>
      </c>
      <c r="E18" s="67" t="n">
        <v>540</v>
      </c>
      <c r="F18" s="67" t="n">
        <v>580</v>
      </c>
      <c r="G18" s="67" t="n">
        <v>520</v>
      </c>
      <c r="H18" s="67" t="n">
        <v>550</v>
      </c>
      <c r="I18" s="67" t="n">
        <v>545</v>
      </c>
      <c r="J18" s="67" t="n">
        <v>600</v>
      </c>
      <c r="K18" s="67" t="n">
        <v>585</v>
      </c>
      <c r="L18" s="67" t="n">
        <v>540</v>
      </c>
      <c r="M18" s="67" t="n">
        <v>555</v>
      </c>
      <c r="N18" s="67" t="n">
        <v>580</v>
      </c>
      <c r="O18" s="67" t="n">
        <v>640</v>
      </c>
      <c r="P18" s="26" t="n">
        <f aca="false">SUM(D18:O18)</f>
        <v>6795</v>
      </c>
      <c r="Q18" s="68" t="n">
        <f aca="false">P18/12</f>
        <v>566.25</v>
      </c>
      <c r="R18" s="69" t="n">
        <f aca="false">C18-Q18</f>
        <v>-6.25</v>
      </c>
    </row>
    <row r="19" customFormat="false" ht="21" hidden="false" customHeight="true" outlineLevel="0" collapsed="false">
      <c r="B19" s="70" t="s">
        <v>38</v>
      </c>
      <c r="C19" s="59" t="n">
        <v>170</v>
      </c>
      <c r="D19" s="71" t="n">
        <v>140</v>
      </c>
      <c r="E19" s="71" t="n">
        <v>160</v>
      </c>
      <c r="F19" s="71" t="n">
        <v>180</v>
      </c>
      <c r="G19" s="71" t="n">
        <v>150</v>
      </c>
      <c r="H19" s="71" t="n">
        <v>170</v>
      </c>
      <c r="I19" s="71" t="n">
        <v>200</v>
      </c>
      <c r="J19" s="71" t="n">
        <v>210</v>
      </c>
      <c r="K19" s="71" t="n">
        <v>230</v>
      </c>
      <c r="L19" s="71" t="n">
        <v>160</v>
      </c>
      <c r="M19" s="71" t="n">
        <v>150</v>
      </c>
      <c r="N19" s="71" t="n">
        <v>175</v>
      </c>
      <c r="O19" s="71" t="n">
        <v>240</v>
      </c>
      <c r="P19" s="32" t="n">
        <f aca="false">SUM(D19:O19)</f>
        <v>2165</v>
      </c>
      <c r="Q19" s="72" t="n">
        <f aca="false">P19/12</f>
        <v>180.416666666667</v>
      </c>
      <c r="R19" s="73" t="n">
        <f aca="false">C19-Q19</f>
        <v>-10.4166666666667</v>
      </c>
    </row>
    <row r="20" customFormat="false" ht="21" hidden="false" customHeight="true" outlineLevel="0" collapsed="false">
      <c r="B20" s="66" t="s">
        <v>39</v>
      </c>
      <c r="C20" s="55" t="n">
        <v>150</v>
      </c>
      <c r="D20" s="67" t="n">
        <v>120</v>
      </c>
      <c r="E20" s="67" t="n">
        <v>150</v>
      </c>
      <c r="F20" s="67" t="n">
        <v>140</v>
      </c>
      <c r="G20" s="67" t="n">
        <v>160</v>
      </c>
      <c r="H20" s="67" t="n">
        <v>180</v>
      </c>
      <c r="I20" s="67" t="n">
        <v>170</v>
      </c>
      <c r="J20" s="67" t="n">
        <v>190</v>
      </c>
      <c r="K20" s="67" t="n">
        <v>185</v>
      </c>
      <c r="L20" s="67" t="n">
        <v>150</v>
      </c>
      <c r="M20" s="67" t="n">
        <v>140</v>
      </c>
      <c r="N20" s="67" t="n">
        <v>160</v>
      </c>
      <c r="O20" s="67" t="n">
        <v>210</v>
      </c>
      <c r="P20" s="26" t="n">
        <f aca="false">SUM(D20:O20)</f>
        <v>1955</v>
      </c>
      <c r="Q20" s="68" t="n">
        <f aca="false">P20/12</f>
        <v>162.916666666667</v>
      </c>
      <c r="R20" s="69" t="n">
        <f aca="false">C20-Q20</f>
        <v>-12.9166666666667</v>
      </c>
    </row>
    <row r="21" customFormat="false" ht="21" hidden="false" customHeight="true" outlineLevel="0" collapsed="false">
      <c r="B21" s="70" t="s">
        <v>41</v>
      </c>
      <c r="C21" s="59" t="n">
        <v>230</v>
      </c>
      <c r="D21" s="71"/>
      <c r="E21" s="71"/>
      <c r="F21" s="71" t="n">
        <v>120</v>
      </c>
      <c r="G21" s="71"/>
      <c r="H21" s="71"/>
      <c r="I21" s="71" t="n">
        <v>480</v>
      </c>
      <c r="J21" s="71" t="n">
        <v>850</v>
      </c>
      <c r="K21" s="71" t="n">
        <v>620</v>
      </c>
      <c r="L21" s="71"/>
      <c r="M21" s="71"/>
      <c r="N21" s="71"/>
      <c r="O21" s="71" t="n">
        <v>180</v>
      </c>
      <c r="P21" s="32" t="n">
        <f aca="false">SUM(D21:O21)</f>
        <v>2250</v>
      </c>
      <c r="Q21" s="72" t="n">
        <f aca="false">P21/12</f>
        <v>187.5</v>
      </c>
      <c r="R21" s="73" t="n">
        <f aca="false">C21-Q21</f>
        <v>42.5</v>
      </c>
    </row>
    <row r="22" customFormat="false" ht="21" hidden="false" customHeight="true" outlineLevel="0" collapsed="false">
      <c r="B22" s="66" t="s">
        <v>43</v>
      </c>
      <c r="C22" s="55" t="n">
        <v>90</v>
      </c>
      <c r="D22" s="67"/>
      <c r="E22" s="67" t="n">
        <v>90</v>
      </c>
      <c r="F22" s="67"/>
      <c r="G22" s="67" t="n">
        <v>140</v>
      </c>
      <c r="H22" s="67" t="n">
        <v>70</v>
      </c>
      <c r="I22" s="67"/>
      <c r="J22" s="67" t="n">
        <v>110</v>
      </c>
      <c r="K22" s="67"/>
      <c r="L22" s="67" t="n">
        <v>170</v>
      </c>
      <c r="M22" s="67"/>
      <c r="N22" s="67" t="n">
        <v>130</v>
      </c>
      <c r="O22" s="67" t="n">
        <v>220</v>
      </c>
      <c r="P22" s="26" t="n">
        <f aca="false">SUM(D22:O22)</f>
        <v>930</v>
      </c>
      <c r="Q22" s="68" t="n">
        <f aca="false">P22/12</f>
        <v>77.5</v>
      </c>
      <c r="R22" s="69" t="n">
        <f aca="false">C22-Q22</f>
        <v>12.5</v>
      </c>
    </row>
    <row r="23" customFormat="false" ht="21" hidden="false" customHeight="true" outlineLevel="0" collapsed="false">
      <c r="B23" s="70" t="s">
        <v>45</v>
      </c>
      <c r="C23" s="59" t="n">
        <v>65</v>
      </c>
      <c r="D23" s="71" t="n">
        <v>60</v>
      </c>
      <c r="E23" s="71" t="n">
        <v>45</v>
      </c>
      <c r="F23" s="71" t="n">
        <v>80</v>
      </c>
      <c r="G23" s="71" t="n">
        <v>55</v>
      </c>
      <c r="H23" s="71" t="n">
        <v>70</v>
      </c>
      <c r="I23" s="71" t="n">
        <v>50</v>
      </c>
      <c r="J23" s="71" t="n">
        <v>65</v>
      </c>
      <c r="K23" s="71" t="n">
        <v>90</v>
      </c>
      <c r="L23" s="71" t="n">
        <v>55</v>
      </c>
      <c r="M23" s="71" t="n">
        <v>60</v>
      </c>
      <c r="N23" s="71" t="n">
        <v>70</v>
      </c>
      <c r="O23" s="71" t="n">
        <v>85</v>
      </c>
      <c r="P23" s="32" t="n">
        <f aca="false">SUM(D23:O23)</f>
        <v>785</v>
      </c>
      <c r="Q23" s="72" t="n">
        <f aca="false">P23/12</f>
        <v>65.4166666666667</v>
      </c>
      <c r="R23" s="73" t="n">
        <f aca="false">C23-Q23</f>
        <v>-0.416666666666671</v>
      </c>
    </row>
    <row r="24" customFormat="false" ht="21" hidden="false" customHeight="true" outlineLevel="0" collapsed="false">
      <c r="B24" s="66" t="s">
        <v>47</v>
      </c>
      <c r="C24" s="55" t="n">
        <v>40</v>
      </c>
      <c r="D24" s="67" t="n">
        <v>40</v>
      </c>
      <c r="E24" s="67" t="n">
        <v>40</v>
      </c>
      <c r="F24" s="67" t="n">
        <v>40</v>
      </c>
      <c r="G24" s="67" t="n">
        <v>40</v>
      </c>
      <c r="H24" s="67" t="n">
        <v>40</v>
      </c>
      <c r="I24" s="67" t="n">
        <v>40</v>
      </c>
      <c r="J24" s="67" t="n">
        <v>40</v>
      </c>
      <c r="K24" s="67" t="n">
        <v>40</v>
      </c>
      <c r="L24" s="67" t="n">
        <v>40</v>
      </c>
      <c r="M24" s="67" t="n">
        <v>40</v>
      </c>
      <c r="N24" s="67" t="n">
        <v>40</v>
      </c>
      <c r="O24" s="67" t="n">
        <v>40</v>
      </c>
      <c r="P24" s="26" t="n">
        <f aca="false">SUM(D24:O24)</f>
        <v>480</v>
      </c>
      <c r="Q24" s="68" t="n">
        <f aca="false">P24/12</f>
        <v>40</v>
      </c>
      <c r="R24" s="69" t="n">
        <f aca="false">C24-Q24</f>
        <v>0</v>
      </c>
    </row>
    <row r="25" customFormat="false" ht="21" hidden="false" customHeight="true" outlineLevel="0" collapsed="false">
      <c r="B25" s="70" t="s">
        <v>49</v>
      </c>
      <c r="C25" s="59" t="n">
        <v>90</v>
      </c>
      <c r="D25" s="71"/>
      <c r="E25" s="71"/>
      <c r="F25" s="71" t="n">
        <v>250</v>
      </c>
      <c r="G25" s="71"/>
      <c r="H25" s="71" t="n">
        <v>180</v>
      </c>
      <c r="I25" s="71"/>
      <c r="J25" s="71"/>
      <c r="K25" s="71"/>
      <c r="L25" s="71" t="n">
        <v>320</v>
      </c>
      <c r="M25" s="71"/>
      <c r="N25" s="71"/>
      <c r="O25" s="71" t="n">
        <v>140</v>
      </c>
      <c r="P25" s="32" t="n">
        <f aca="false">SUM(D25:O25)</f>
        <v>890</v>
      </c>
      <c r="Q25" s="72" t="n">
        <f aca="false">P25/12</f>
        <v>74.1666666666667</v>
      </c>
      <c r="R25" s="73" t="n">
        <f aca="false">C25-Q25</f>
        <v>15.8333333333333</v>
      </c>
    </row>
    <row r="26" customFormat="false" ht="21" hidden="false" customHeight="true" outlineLevel="0" collapsed="false">
      <c r="B26" s="66" t="s">
        <v>51</v>
      </c>
      <c r="C26" s="55" t="n">
        <v>75</v>
      </c>
      <c r="D26" s="67" t="n">
        <v>70</v>
      </c>
      <c r="E26" s="67" t="n">
        <v>80</v>
      </c>
      <c r="F26" s="67" t="n">
        <v>60</v>
      </c>
      <c r="G26" s="67" t="n">
        <v>90</v>
      </c>
      <c r="H26" s="67" t="n">
        <v>65</v>
      </c>
      <c r="I26" s="67" t="n">
        <v>75</v>
      </c>
      <c r="J26" s="67" t="n">
        <v>80</v>
      </c>
      <c r="K26" s="67" t="n">
        <v>70</v>
      </c>
      <c r="L26" s="67" t="n">
        <v>85</v>
      </c>
      <c r="M26" s="67" t="n">
        <v>60</v>
      </c>
      <c r="N26" s="67" t="n">
        <v>90</v>
      </c>
      <c r="O26" s="67" t="n">
        <v>110</v>
      </c>
      <c r="P26" s="26" t="n">
        <f aca="false">SUM(D26:O26)</f>
        <v>935</v>
      </c>
      <c r="Q26" s="68" t="n">
        <f aca="false">P26/12</f>
        <v>77.9166666666667</v>
      </c>
      <c r="R26" s="69" t="n">
        <f aca="false">C26-Q26</f>
        <v>-2.91666666666667</v>
      </c>
    </row>
    <row r="27" customFormat="false" ht="22.5" hidden="false" customHeight="true" outlineLevel="0" collapsed="false">
      <c r="B27" s="74" t="s">
        <v>92</v>
      </c>
      <c r="C27" s="75" t="n">
        <f aca="false">SUM(C18:C26)</f>
        <v>1470</v>
      </c>
      <c r="D27" s="76" t="n">
        <f aca="false">SUM(D18:D26)</f>
        <v>990</v>
      </c>
      <c r="E27" s="76" t="n">
        <f aca="false">SUM(E18:E26)</f>
        <v>1105</v>
      </c>
      <c r="F27" s="76" t="n">
        <f aca="false">SUM(F18:F26)</f>
        <v>1450</v>
      </c>
      <c r="G27" s="76" t="n">
        <f aca="false">SUM(G18:G26)</f>
        <v>1155</v>
      </c>
      <c r="H27" s="76" t="n">
        <f aca="false">SUM(H18:H26)</f>
        <v>1325</v>
      </c>
      <c r="I27" s="76" t="n">
        <f aca="false">SUM(I18:I26)</f>
        <v>1560</v>
      </c>
      <c r="J27" s="76" t="n">
        <f aca="false">SUM(J18:J26)</f>
        <v>2145</v>
      </c>
      <c r="K27" s="76" t="n">
        <f aca="false">SUM(K18:K26)</f>
        <v>1820</v>
      </c>
      <c r="L27" s="76" t="n">
        <f aca="false">SUM(L18:L26)</f>
        <v>1520</v>
      </c>
      <c r="M27" s="76" t="n">
        <f aca="false">SUM(M18:M26)</f>
        <v>1005</v>
      </c>
      <c r="N27" s="76" t="n">
        <f aca="false">SUM(N18:N26)</f>
        <v>1245</v>
      </c>
      <c r="O27" s="76" t="n">
        <f aca="false">SUM(O18:O26)</f>
        <v>1865</v>
      </c>
      <c r="P27" s="75" t="n">
        <f aca="false">SUM(P18:P26)</f>
        <v>17185</v>
      </c>
      <c r="Q27" s="75" t="n">
        <f aca="false">P27/12</f>
        <v>1432.08333333333</v>
      </c>
      <c r="R27" s="77" t="n">
        <f aca="false">C27-Q27</f>
        <v>37.9166666666667</v>
      </c>
    </row>
    <row r="28" customFormat="false" ht="7.5" hidden="false" customHeight="true" outlineLevel="0" collapsed="false"/>
    <row r="29" customFormat="false" ht="25.5" hidden="false" customHeight="true" outlineLevel="0" collapsed="false">
      <c r="B29" s="78" t="s">
        <v>93</v>
      </c>
      <c r="C29" s="79" t="n">
        <f aca="false">C15+C27</f>
        <v>3893</v>
      </c>
      <c r="D29" s="80" t="n">
        <f aca="false">D15+D27</f>
        <v>3433</v>
      </c>
      <c r="E29" s="80" t="n">
        <f aca="false">E15+E27</f>
        <v>3543</v>
      </c>
      <c r="F29" s="80" t="n">
        <f aca="false">F15+F27</f>
        <v>3878</v>
      </c>
      <c r="G29" s="80" t="n">
        <f aca="false">G15+G27</f>
        <v>3568</v>
      </c>
      <c r="H29" s="80" t="n">
        <f aca="false">H15+H27</f>
        <v>3743</v>
      </c>
      <c r="I29" s="80" t="n">
        <f aca="false">I15+I27</f>
        <v>3953</v>
      </c>
      <c r="J29" s="80" t="n">
        <f aca="false">J15+J27</f>
        <v>4538</v>
      </c>
      <c r="K29" s="80" t="n">
        <f aca="false">K15+K27</f>
        <v>4213</v>
      </c>
      <c r="L29" s="80" t="n">
        <f aca="false">L15+L27</f>
        <v>3923</v>
      </c>
      <c r="M29" s="80" t="n">
        <f aca="false">M15+M27</f>
        <v>3428</v>
      </c>
      <c r="N29" s="80" t="n">
        <f aca="false">N15+N27</f>
        <v>3683</v>
      </c>
      <c r="O29" s="80" t="n">
        <f aca="false">O15+O27</f>
        <v>4328</v>
      </c>
      <c r="P29" s="81" t="n">
        <f aca="false">P15+P27</f>
        <v>46231</v>
      </c>
      <c r="Q29" s="79" t="n">
        <f aca="false">P29/12</f>
        <v>3852.58333333333</v>
      </c>
      <c r="R29" s="82" t="n">
        <f aca="false">C29-Q29</f>
        <v>40.4166666666665</v>
      </c>
    </row>
  </sheetData>
  <mergeCells count="4">
    <mergeCell ref="B2:H2"/>
    <mergeCell ref="B3:S3"/>
    <mergeCell ref="B6:R6"/>
    <mergeCell ref="B17:R17"/>
  </mergeCells>
  <printOptions headings="false" gridLines="false" gridLinesSet="true" horizontalCentered="false" verticalCentered="false"/>
  <pageMargins left="0.3" right="0.3" top="0.4" bottom="0.4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C2331"/>
    <pageSetUpPr fitToPage="true"/>
  </sheetPr>
  <dimension ref="A1:P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24"/>
    <col collapsed="false" customWidth="true" hidden="false" outlineLevel="0" max="14" min="3" style="0" width="8.61"/>
    <col collapsed="false" customWidth="true" hidden="false" outlineLevel="0" max="15" min="15" style="0" width="12.5"/>
    <col collapsed="false" customWidth="true" hidden="false" outlineLevel="0" max="16" min="16" style="0" width="11"/>
    <col collapsed="false" customWidth="true" hidden="false" outlineLevel="0" max="17" min="17" style="0" width="2"/>
  </cols>
  <sheetData>
    <row r="1" customFormat="false" ht="15.75" hidden="false" customHeight="true" outlineLevel="0" collapsed="false">
      <c r="A1" s="1"/>
      <c r="B1" s="48" t="s">
        <v>0</v>
      </c>
    </row>
    <row r="2" customFormat="false" ht="30" hidden="false" customHeight="true" outlineLevel="0" collapsed="false">
      <c r="A2" s="1"/>
      <c r="B2" s="49" t="s">
        <v>94</v>
      </c>
      <c r="C2" s="49"/>
      <c r="D2" s="49"/>
      <c r="E2" s="49"/>
      <c r="F2" s="49"/>
      <c r="G2" s="49"/>
      <c r="H2" s="49"/>
    </row>
    <row r="3" customFormat="false" ht="18" hidden="false" customHeight="true" outlineLevel="0" collapsed="false">
      <c r="A3" s="1"/>
      <c r="B3" s="50" t="s">
        <v>95</v>
      </c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</row>
    <row r="4" customFormat="false" ht="7.5" hidden="false" customHeight="true" outlineLevel="0" collapsed="false"/>
    <row r="5" customFormat="false" ht="30" hidden="false" customHeight="true" outlineLevel="0" collapsed="false">
      <c r="B5" s="51" t="s">
        <v>96</v>
      </c>
      <c r="C5" s="83" t="s">
        <v>40</v>
      </c>
      <c r="D5" s="83" t="s">
        <v>42</v>
      </c>
      <c r="E5" s="83" t="s">
        <v>44</v>
      </c>
      <c r="F5" s="83" t="s">
        <v>46</v>
      </c>
      <c r="G5" s="83" t="s">
        <v>48</v>
      </c>
      <c r="H5" s="83" t="s">
        <v>50</v>
      </c>
      <c r="I5" s="83" t="s">
        <v>52</v>
      </c>
      <c r="J5" s="83" t="s">
        <v>54</v>
      </c>
      <c r="K5" s="83" t="s">
        <v>55</v>
      </c>
      <c r="L5" s="83" t="s">
        <v>56</v>
      </c>
      <c r="M5" s="83" t="s">
        <v>57</v>
      </c>
      <c r="N5" s="83" t="s">
        <v>58</v>
      </c>
      <c r="O5" s="53" t="s">
        <v>5</v>
      </c>
      <c r="P5" s="52" t="s">
        <v>75</v>
      </c>
    </row>
    <row r="6" customFormat="false" ht="21.75" hidden="false" customHeight="true" outlineLevel="0" collapsed="false">
      <c r="B6" s="58" t="s">
        <v>59</v>
      </c>
      <c r="C6" s="41" t="n">
        <f aca="false">Einnahmen!D12</f>
        <v>5905</v>
      </c>
      <c r="D6" s="41" t="n">
        <f aca="false">Einnahmen!E12</f>
        <v>6025</v>
      </c>
      <c r="E6" s="41" t="n">
        <f aca="false">Einnahmen!F12</f>
        <v>6085</v>
      </c>
      <c r="F6" s="41" t="n">
        <f aca="false">Einnahmen!G12</f>
        <v>5905</v>
      </c>
      <c r="G6" s="41" t="n">
        <f aca="false">Einnahmen!H12</f>
        <v>5995</v>
      </c>
      <c r="H6" s="41" t="n">
        <f aca="false">Einnahmen!I12</f>
        <v>7885</v>
      </c>
      <c r="I6" s="41" t="n">
        <f aca="false">Einnahmen!J12</f>
        <v>5905</v>
      </c>
      <c r="J6" s="41" t="n">
        <f aca="false">Einnahmen!K12</f>
        <v>5905</v>
      </c>
      <c r="K6" s="41" t="n">
        <f aca="false">Einnahmen!L12</f>
        <v>6225</v>
      </c>
      <c r="L6" s="41" t="n">
        <f aca="false">Einnahmen!M12</f>
        <v>5905</v>
      </c>
      <c r="M6" s="41" t="n">
        <f aca="false">Einnahmen!N12</f>
        <v>5905</v>
      </c>
      <c r="N6" s="41" t="n">
        <f aca="false">Einnahmen!O12</f>
        <v>8825</v>
      </c>
      <c r="O6" s="32" t="n">
        <f aca="false">SUM(C6:N6)</f>
        <v>76470</v>
      </c>
      <c r="P6" s="84" t="n">
        <f aca="false">O6/12</f>
        <v>6372.5</v>
      </c>
    </row>
    <row r="7" customFormat="false" ht="21.75" hidden="false" customHeight="true" outlineLevel="0" collapsed="false">
      <c r="B7" s="54" t="s">
        <v>12</v>
      </c>
      <c r="C7" s="37" t="n">
        <f aca="false">Ausgaben!D15</f>
        <v>2443</v>
      </c>
      <c r="D7" s="37" t="n">
        <f aca="false">Ausgaben!E15</f>
        <v>2438</v>
      </c>
      <c r="E7" s="37" t="n">
        <f aca="false">Ausgaben!F15</f>
        <v>2428</v>
      </c>
      <c r="F7" s="37" t="n">
        <f aca="false">Ausgaben!G15</f>
        <v>2413</v>
      </c>
      <c r="G7" s="37" t="n">
        <f aca="false">Ausgaben!H15</f>
        <v>2418</v>
      </c>
      <c r="H7" s="37" t="n">
        <f aca="false">Ausgaben!I15</f>
        <v>2393</v>
      </c>
      <c r="I7" s="37" t="n">
        <f aca="false">Ausgaben!J15</f>
        <v>2393</v>
      </c>
      <c r="J7" s="37" t="n">
        <f aca="false">Ausgaben!K15</f>
        <v>2393</v>
      </c>
      <c r="K7" s="37" t="n">
        <f aca="false">Ausgaben!L15</f>
        <v>2403</v>
      </c>
      <c r="L7" s="37" t="n">
        <f aca="false">Ausgaben!M15</f>
        <v>2423</v>
      </c>
      <c r="M7" s="37" t="n">
        <f aca="false">Ausgaben!N15</f>
        <v>2438</v>
      </c>
      <c r="N7" s="37" t="n">
        <f aca="false">Ausgaben!O15</f>
        <v>2463</v>
      </c>
      <c r="O7" s="26" t="n">
        <f aca="false">SUM(C7:N7)</f>
        <v>29046</v>
      </c>
      <c r="P7" s="85" t="n">
        <f aca="false">O7/12</f>
        <v>2420.5</v>
      </c>
    </row>
    <row r="8" customFormat="false" ht="21.75" hidden="false" customHeight="true" outlineLevel="0" collapsed="false">
      <c r="B8" s="58" t="s">
        <v>13</v>
      </c>
      <c r="C8" s="41" t="n">
        <f aca="false">Ausgaben!D27</f>
        <v>990</v>
      </c>
      <c r="D8" s="41" t="n">
        <f aca="false">Ausgaben!E27</f>
        <v>1105</v>
      </c>
      <c r="E8" s="41" t="n">
        <f aca="false">Ausgaben!F27</f>
        <v>1450</v>
      </c>
      <c r="F8" s="41" t="n">
        <f aca="false">Ausgaben!G27</f>
        <v>1155</v>
      </c>
      <c r="G8" s="41" t="n">
        <f aca="false">Ausgaben!H27</f>
        <v>1325</v>
      </c>
      <c r="H8" s="41" t="n">
        <f aca="false">Ausgaben!I27</f>
        <v>1560</v>
      </c>
      <c r="I8" s="41" t="n">
        <f aca="false">Ausgaben!J27</f>
        <v>2145</v>
      </c>
      <c r="J8" s="41" t="n">
        <f aca="false">Ausgaben!K27</f>
        <v>1820</v>
      </c>
      <c r="K8" s="41" t="n">
        <f aca="false">Ausgaben!L27</f>
        <v>1520</v>
      </c>
      <c r="L8" s="41" t="n">
        <f aca="false">Ausgaben!M27</f>
        <v>1005</v>
      </c>
      <c r="M8" s="41" t="n">
        <f aca="false">Ausgaben!N27</f>
        <v>1245</v>
      </c>
      <c r="N8" s="41" t="n">
        <f aca="false">Ausgaben!O27</f>
        <v>1865</v>
      </c>
      <c r="O8" s="32" t="n">
        <f aca="false">SUM(C8:N8)</f>
        <v>17185</v>
      </c>
      <c r="P8" s="84" t="n">
        <f aca="false">O8/12</f>
        <v>1432.08333333333</v>
      </c>
    </row>
    <row r="9" customFormat="false" ht="21.75" hidden="false" customHeight="true" outlineLevel="0" collapsed="false">
      <c r="B9" s="74" t="s">
        <v>53</v>
      </c>
      <c r="C9" s="86" t="n">
        <f aca="false">C7+C8</f>
        <v>3433</v>
      </c>
      <c r="D9" s="86" t="n">
        <f aca="false">D7+D8</f>
        <v>3543</v>
      </c>
      <c r="E9" s="86" t="n">
        <f aca="false">E7+E8</f>
        <v>3878</v>
      </c>
      <c r="F9" s="86" t="n">
        <f aca="false">F7+F8</f>
        <v>3568</v>
      </c>
      <c r="G9" s="86" t="n">
        <f aca="false">G7+G8</f>
        <v>3743</v>
      </c>
      <c r="H9" s="86" t="n">
        <f aca="false">H7+H8</f>
        <v>3953</v>
      </c>
      <c r="I9" s="86" t="n">
        <f aca="false">I7+I8</f>
        <v>4538</v>
      </c>
      <c r="J9" s="86" t="n">
        <f aca="false">J7+J8</f>
        <v>4213</v>
      </c>
      <c r="K9" s="86" t="n">
        <f aca="false">K7+K8</f>
        <v>3923</v>
      </c>
      <c r="L9" s="86" t="n">
        <f aca="false">L7+L8</f>
        <v>3428</v>
      </c>
      <c r="M9" s="86" t="n">
        <f aca="false">M7+M8</f>
        <v>3683</v>
      </c>
      <c r="N9" s="86" t="n">
        <f aca="false">N7+N8</f>
        <v>4328</v>
      </c>
      <c r="O9" s="75" t="n">
        <f aca="false">O7+O8</f>
        <v>46231</v>
      </c>
      <c r="P9" s="87" t="n">
        <f aca="false">O9/12</f>
        <v>3852.58333333333</v>
      </c>
    </row>
    <row r="10" customFormat="false" ht="21.75" hidden="false" customHeight="true" outlineLevel="0" collapsed="false">
      <c r="B10" s="23" t="s">
        <v>97</v>
      </c>
      <c r="C10" s="88" t="n">
        <f aca="false">C6-C9</f>
        <v>2472</v>
      </c>
      <c r="D10" s="88" t="n">
        <f aca="false">D6-D9</f>
        <v>2482</v>
      </c>
      <c r="E10" s="88" t="n">
        <f aca="false">E6-E9</f>
        <v>2207</v>
      </c>
      <c r="F10" s="88" t="n">
        <f aca="false">F6-F9</f>
        <v>2337</v>
      </c>
      <c r="G10" s="88" t="n">
        <f aca="false">G6-G9</f>
        <v>2252</v>
      </c>
      <c r="H10" s="88" t="n">
        <f aca="false">H6-H9</f>
        <v>3932</v>
      </c>
      <c r="I10" s="88" t="n">
        <f aca="false">I6-I9</f>
        <v>1367</v>
      </c>
      <c r="J10" s="88" t="n">
        <f aca="false">J6-J9</f>
        <v>1692</v>
      </c>
      <c r="K10" s="88" t="n">
        <f aca="false">K6-K9</f>
        <v>2302</v>
      </c>
      <c r="L10" s="88" t="n">
        <f aca="false">L6-L9</f>
        <v>2477</v>
      </c>
      <c r="M10" s="88" t="n">
        <f aca="false">M6-M9</f>
        <v>2222</v>
      </c>
      <c r="N10" s="88" t="n">
        <f aca="false">N6-N9</f>
        <v>4497</v>
      </c>
      <c r="O10" s="89" t="n">
        <f aca="false">O6-O9</f>
        <v>30239</v>
      </c>
      <c r="P10" s="88" t="n">
        <f aca="false">O10/12</f>
        <v>2519.91666666667</v>
      </c>
    </row>
    <row r="11" customFormat="false" ht="21.75" hidden="false" customHeight="true" outlineLevel="0" collapsed="false">
      <c r="B11" s="90" t="s">
        <v>98</v>
      </c>
      <c r="C11" s="91" t="n">
        <f aca="false">IFERROR(C10/C6,0)</f>
        <v>0.418628281117697</v>
      </c>
      <c r="D11" s="91" t="n">
        <f aca="false">IFERROR(D10/D6,0)</f>
        <v>0.41195020746888</v>
      </c>
      <c r="E11" s="91" t="n">
        <f aca="false">IFERROR(E10/E6,0)</f>
        <v>0.362695152013147</v>
      </c>
      <c r="F11" s="91" t="n">
        <f aca="false">IFERROR(F10/F6,0)</f>
        <v>0.395766299745978</v>
      </c>
      <c r="G11" s="91" t="n">
        <f aca="false">IFERROR(G10/G6,0)</f>
        <v>0.375646371976647</v>
      </c>
      <c r="H11" s="91" t="n">
        <f aca="false">IFERROR(H10/H6,0)</f>
        <v>0.498668357641091</v>
      </c>
      <c r="I11" s="91" t="n">
        <f aca="false">IFERROR(I10/I6,0)</f>
        <v>0.231498729889924</v>
      </c>
      <c r="J11" s="91" t="n">
        <f aca="false">IFERROR(J10/J6,0)</f>
        <v>0.28653683319221</v>
      </c>
      <c r="K11" s="91" t="n">
        <f aca="false">IFERROR(K10/K6,0)</f>
        <v>0.369799196787149</v>
      </c>
      <c r="L11" s="91" t="n">
        <f aca="false">IFERROR(L10/L6,0)</f>
        <v>0.419475021168501</v>
      </c>
      <c r="M11" s="91" t="n">
        <f aca="false">IFERROR(M10/M6,0)</f>
        <v>0.376291278577477</v>
      </c>
      <c r="N11" s="91" t="n">
        <f aca="false">IFERROR(N10/N6,0)</f>
        <v>0.50957507082153</v>
      </c>
      <c r="O11" s="92" t="n">
        <f aca="false">IFERROR(O10/O6,0)</f>
        <v>0.395436118739375</v>
      </c>
      <c r="P11" s="93" t="n">
        <f aca="false">O11</f>
        <v>0.395436118739375</v>
      </c>
    </row>
    <row r="12" customFormat="false" ht="7.5" hidden="false" customHeight="true" outlineLevel="0" collapsed="false"/>
    <row r="13" customFormat="false" ht="24" hidden="false" customHeight="true" outlineLevel="0" collapsed="false">
      <c r="B13" s="94" t="s">
        <v>99</v>
      </c>
      <c r="C13" s="95" t="n">
        <f aca="false">C10</f>
        <v>2472</v>
      </c>
      <c r="D13" s="95" t="n">
        <f aca="false">C13+D10</f>
        <v>4954</v>
      </c>
      <c r="E13" s="95" t="n">
        <f aca="false">D13+E10</f>
        <v>7161</v>
      </c>
      <c r="F13" s="95" t="n">
        <f aca="false">E13+F10</f>
        <v>9498</v>
      </c>
      <c r="G13" s="95" t="n">
        <f aca="false">F13+G10</f>
        <v>11750</v>
      </c>
      <c r="H13" s="95" t="n">
        <f aca="false">G13+H10</f>
        <v>15682</v>
      </c>
      <c r="I13" s="95" t="n">
        <f aca="false">H13+I10</f>
        <v>17049</v>
      </c>
      <c r="J13" s="95" t="n">
        <f aca="false">I13+J10</f>
        <v>18741</v>
      </c>
      <c r="K13" s="95" t="n">
        <f aca="false">J13+K10</f>
        <v>21043</v>
      </c>
      <c r="L13" s="95" t="n">
        <f aca="false">K13+L10</f>
        <v>23520</v>
      </c>
      <c r="M13" s="95" t="n">
        <f aca="false">L13+M10</f>
        <v>25742</v>
      </c>
      <c r="N13" s="95" t="n">
        <f aca="false">M13+N10</f>
        <v>30239</v>
      </c>
      <c r="O13" s="96" t="n">
        <f aca="false">N13</f>
        <v>30239</v>
      </c>
      <c r="P13" s="97" t="s">
        <v>100</v>
      </c>
    </row>
    <row r="15" customFormat="false" ht="15" hidden="false" customHeight="false" outlineLevel="0" collapsed="false">
      <c r="B15" s="7" t="s">
        <v>101</v>
      </c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</row>
  </sheetData>
  <mergeCells count="3">
    <mergeCell ref="B2:H2"/>
    <mergeCell ref="B3:P3"/>
    <mergeCell ref="B15:P15"/>
  </mergeCells>
  <printOptions headings="false" gridLines="false" gridLinesSet="true" horizontalCentered="false" verticalCentered="false"/>
  <pageMargins left="0.3" right="0.3" top="0.4" bottom="0.4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8893A0"/>
    <pageSetUpPr fitToPage="true"/>
  </sheetPr>
  <dimension ref="A1:B2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2"/>
    <col collapsed="false" customWidth="true" hidden="false" outlineLevel="0" max="2" min="2" style="0" width="108"/>
  </cols>
  <sheetData>
    <row r="1" customFormat="false" ht="15.75" hidden="false" customHeight="true" outlineLevel="0" collapsed="false">
      <c r="A1" s="1"/>
      <c r="B1" s="48" t="s">
        <v>0</v>
      </c>
    </row>
    <row r="2" customFormat="false" ht="30" hidden="false" customHeight="true" outlineLevel="0" collapsed="false">
      <c r="A2" s="1"/>
      <c r="B2" s="98" t="s">
        <v>102</v>
      </c>
    </row>
    <row r="3" customFormat="false" ht="7.5" hidden="false" customHeight="true" outlineLevel="0" collapsed="false">
      <c r="A3" s="1"/>
    </row>
    <row r="4" customFormat="false" ht="15" hidden="false" customHeight="false" outlineLevel="0" collapsed="false">
      <c r="B4" s="19" t="s">
        <v>103</v>
      </c>
    </row>
    <row r="5" customFormat="false" ht="19.5" hidden="false" customHeight="true" outlineLevel="0" collapsed="false">
      <c r="B5" s="99" t="s">
        <v>104</v>
      </c>
    </row>
    <row r="6" customFormat="false" ht="19.5" hidden="false" customHeight="true" outlineLevel="0" collapsed="false">
      <c r="B6" s="100" t="s">
        <v>105</v>
      </c>
    </row>
    <row r="7" customFormat="false" ht="19.5" hidden="false" customHeight="true" outlineLevel="0" collapsed="false">
      <c r="B7" s="99" t="s">
        <v>106</v>
      </c>
    </row>
    <row r="8" customFormat="false" ht="19.5" hidden="false" customHeight="true" outlineLevel="0" collapsed="false">
      <c r="B8" s="100" t="s">
        <v>107</v>
      </c>
    </row>
    <row r="9" customFormat="false" ht="19.5" hidden="false" customHeight="true" outlineLevel="0" collapsed="false">
      <c r="B9" s="99" t="s">
        <v>108</v>
      </c>
    </row>
    <row r="10" customFormat="false" ht="7.5" hidden="false" customHeight="true" outlineLevel="0" collapsed="false"/>
    <row r="11" customFormat="false" ht="15" hidden="false" customHeight="false" outlineLevel="0" collapsed="false">
      <c r="B11" s="19" t="s">
        <v>109</v>
      </c>
    </row>
    <row r="12" customFormat="false" ht="19.5" hidden="false" customHeight="true" outlineLevel="0" collapsed="false">
      <c r="B12" s="100" t="s">
        <v>110</v>
      </c>
    </row>
    <row r="13" customFormat="false" ht="19.5" hidden="false" customHeight="true" outlineLevel="0" collapsed="false">
      <c r="B13" s="99" t="s">
        <v>111</v>
      </c>
    </row>
    <row r="14" customFormat="false" ht="19.5" hidden="false" customHeight="true" outlineLevel="0" collapsed="false">
      <c r="B14" s="100" t="s">
        <v>112</v>
      </c>
    </row>
    <row r="15" customFormat="false" ht="19.5" hidden="false" customHeight="true" outlineLevel="0" collapsed="false">
      <c r="B15" s="99" t="s">
        <v>113</v>
      </c>
    </row>
    <row r="16" customFormat="false" ht="7.5" hidden="false" customHeight="true" outlineLevel="0" collapsed="false"/>
    <row r="17" customFormat="false" ht="15" hidden="false" customHeight="false" outlineLevel="0" collapsed="false">
      <c r="B17" s="19" t="s">
        <v>114</v>
      </c>
    </row>
    <row r="18" customFormat="false" ht="19.5" hidden="false" customHeight="true" outlineLevel="0" collapsed="false">
      <c r="B18" s="100" t="s">
        <v>115</v>
      </c>
    </row>
    <row r="19" customFormat="false" ht="19.5" hidden="false" customHeight="true" outlineLevel="0" collapsed="false">
      <c r="B19" s="99" t="s">
        <v>116</v>
      </c>
    </row>
    <row r="20" customFormat="false" ht="19.5" hidden="false" customHeight="true" outlineLevel="0" collapsed="false">
      <c r="B20" s="100" t="s">
        <v>117</v>
      </c>
    </row>
    <row r="21" customFormat="false" ht="19.5" hidden="false" customHeight="true" outlineLevel="0" collapsed="false">
      <c r="B21" s="99" t="s">
        <v>118</v>
      </c>
    </row>
    <row r="22" customFormat="false" ht="7.5" hidden="false" customHeight="true" outlineLevel="0" collapsed="false"/>
    <row r="23" customFormat="false" ht="15" hidden="false" customHeight="false" outlineLevel="0" collapsed="false">
      <c r="B23" s="19" t="s">
        <v>119</v>
      </c>
    </row>
    <row r="24" customFormat="false" ht="19.5" hidden="false" customHeight="true" outlineLevel="0" collapsed="false">
      <c r="B24" s="100" t="s">
        <v>120</v>
      </c>
    </row>
    <row r="25" customFormat="false" ht="19.5" hidden="false" customHeight="true" outlineLevel="0" collapsed="false">
      <c r="B25" s="99" t="s">
        <v>121</v>
      </c>
    </row>
    <row r="26" customFormat="false" ht="19.5" hidden="false" customHeight="true" outlineLevel="0" collapsed="false">
      <c r="B26" s="100" t="s">
        <v>122</v>
      </c>
    </row>
    <row r="27" customFormat="false" ht="19.5" hidden="false" customHeight="true" outlineLevel="0" collapsed="false">
      <c r="B27" s="99" t="s">
        <v>123</v>
      </c>
    </row>
    <row r="28" customFormat="false" ht="7.5" hidden="false" customHeight="true" outlineLevel="0" collapsed="false"/>
    <row r="29" customFormat="false" ht="21.75" hidden="false" customHeight="true" outlineLevel="0" collapsed="false">
      <c r="B29" s="101" t="s">
        <v>124</v>
      </c>
    </row>
  </sheetData>
  <printOptions headings="false" gridLines="false" gridLinesSet="true" horizontalCentered="false" verticalCentered="false"/>
  <pageMargins left="0.3" right="0.3" top="0.4" bottom="0.4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2026-10-16T05:17:14Z</dcterms:created>
  <dc:creator>openpyxl</dc:creator>
  <dc:description/>
  <dc:language>en-US</dc:language>
  <cp:lastModifiedBy/>
  <dcterms:modified xsi:type="dcterms:W3CDTF">2026-10-16T05:17:16Z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