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Einnahmen" sheetId="2" state="visible" r:id="rId4"/>
    <sheet name="Ausgaben" sheetId="3" state="visible" r:id="rId5"/>
    <sheet name="Jahresübersicht" sheetId="4" state="visible" r:id="rId6"/>
    <sheet name="Anleitung" sheetId="5" state="visible" r:id="rId7"/>
  </sheets>
  <definedNames>
    <definedName function="false" hidden="false" localSheetId="4" name="_xlnm.Print_Area" vbProcedure="false">Anleitung!$A$1:$B$28</definedName>
    <definedName function="false" hidden="false" localSheetId="2" name="_xlnm.Print_Area" vbProcedure="false">Ausgaben!$A$1:$Q$27</definedName>
    <definedName function="false" hidden="false" localSheetId="0" name="_xlnm.Print_Area" vbProcedure="false">Dashboard!$A$1:$J$70</definedName>
    <definedName function="false" hidden="false" localSheetId="1" name="_xlnm.Print_Area" vbProcedure="false">Einnahmen!$A$1:$P$13</definedName>
    <definedName function="false" hidden="false" localSheetId="3" name="_xlnm.Print_Area" vbProcedure="false">Jahresübersicht!$A$1:$O$14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<sst xmlns="http://schemas.openxmlformats.org/spreadsheetml/2006/main" count="161" uniqueCount="124">
  <si>
    <t xml:space="preserve">   Haushaltsplan 2027</t>
  </si>
  <si>
    <t xml:space="preserve">   Finanzübersicht auf einen Blick · Zeitraum unten auswählen</t>
  </si>
  <si>
    <t xml:space="preserve">AUSWERTUNGSZEITRAUM</t>
  </si>
  <si>
    <t xml:space="preserve">Gesamt</t>
  </si>
  <si>
    <t xml:space="preserve">EINNAHMEN</t>
  </si>
  <si>
    <t xml:space="preserve">AUSGABEN</t>
  </si>
  <si>
    <t xml:space="preserve">SPARBETRAG</t>
  </si>
  <si>
    <t xml:space="preserve">SPARQUOTE</t>
  </si>
  <si>
    <t xml:space="preserve">Mittelverwendung</t>
  </si>
  <si>
    <t xml:space="preserve">BUDGET-REGEL 50 / 30 / 20</t>
  </si>
  <si>
    <t xml:space="preserve">Fixkosten</t>
  </si>
  <si>
    <t xml:space="preserve">Bereich</t>
  </si>
  <si>
    <t xml:space="preserve">Richtwert</t>
  </si>
  <si>
    <t xml:space="preserve">Ziel (€)</t>
  </si>
  <si>
    <t xml:space="preserve">Ist (€)</t>
  </si>
  <si>
    <t xml:space="preserve">Differenz (€)</t>
  </si>
  <si>
    <t xml:space="preserve">Status</t>
  </si>
  <si>
    <t xml:space="preserve">Variable Kosten</t>
  </si>
  <si>
    <t xml:space="preserve">Grundbedarf · Fixkosten</t>
  </si>
  <si>
    <t xml:space="preserve">Sparbetrag</t>
  </si>
  <si>
    <t xml:space="preserve">Wünsche · variable Kosten</t>
  </si>
  <si>
    <t xml:space="preserve">Sparen &amp; Tilgen</t>
  </si>
  <si>
    <t xml:space="preserve">AUSGABENSTRUKTUR 2027  ·  Anteil an den Gesamtausgaben</t>
  </si>
  <si>
    <t xml:space="preserve">Kategorie</t>
  </si>
  <si>
    <t xml:space="preserve">Gesamt (€)</t>
  </si>
  <si>
    <t xml:space="preserve">Anteil</t>
  </si>
  <si>
    <t xml:space="preserve">Verlauf</t>
  </si>
  <si>
    <t xml:space="preserve">Miete &amp; Wohnkosten</t>
  </si>
  <si>
    <t xml:space="preserve">Nebenkosten (Strom, Gas, Wasser)</t>
  </si>
  <si>
    <t xml:space="preserve">Internet &amp; Mobilfunk</t>
  </si>
  <si>
    <t xml:space="preserve">Versicherungen</t>
  </si>
  <si>
    <t xml:space="preserve">Mobilität (KFZ &amp; ÖPNV)</t>
  </si>
  <si>
    <t xml:space="preserve">Rundfunkbeitrag</t>
  </si>
  <si>
    <t xml:space="preserve">Abonnements &amp; Mitgliedschaften</t>
  </si>
  <si>
    <t xml:space="preserve">Kredit- / Ratenzahlung</t>
  </si>
  <si>
    <t xml:space="preserve">Lebensmittel &amp; Drogerie</t>
  </si>
  <si>
    <t xml:space="preserve">Restaurant &amp; Lieferdienste</t>
  </si>
  <si>
    <t xml:space="preserve">Freizeit, Kultur &amp; Hobby</t>
  </si>
  <si>
    <t xml:space="preserve">Kleidung &amp; Schuhe</t>
  </si>
  <si>
    <t xml:space="preserve">Gesundheit &amp; Körperpflege</t>
  </si>
  <si>
    <t xml:space="preserve">Haushalt &amp; Einrichtung</t>
  </si>
  <si>
    <t xml:space="preserve">Urlaub &amp; Reisen</t>
  </si>
  <si>
    <t xml:space="preserve">Geschenke &amp; Spenden</t>
  </si>
  <si>
    <t xml:space="preserve">Sonstiges / Rücklage</t>
  </si>
  <si>
    <t xml:space="preserve">Gesamtausgaben</t>
  </si>
  <si>
    <t xml:space="preserve">Einnahmen  ·  Haushaltsjahr 2027</t>
  </si>
  <si>
    <t xml:space="preserve">Monatliche Erfassung aller Einkünfte · Beträge in Euro (€) · blau = Eingabe, schwarz = Formel</t>
  </si>
  <si>
    <t xml:space="preserve">Einnahme-Kategorie</t>
  </si>
  <si>
    <t xml:space="preserve">Plan / Monat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</si>
  <si>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</si>
  <si>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</si>
  <si>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</si>
  <si>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</si>
  <si>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</si>
  <si>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</si>
  <si>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</si>
  <si>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</si>
  <si>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</si>
  <si>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</si>
  <si>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</si>
  <si>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</si>
  <si>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 2027</t>
  </si>
  <si>
    <t xml:space="preserve">Ø / Monat</t>
  </si>
  <si>
    <t xml:space="preserve">Nettogehalt – Haupteinkommen</t>
  </si>
  <si>
    <t xml:space="preserve">Nettogehalt – Zweiteinkommen</t>
  </si>
  <si>
    <t xml:space="preserve">Nebeneinkünfte / Honorare</t>
  </si>
  <si>
    <t xml:space="preserve">Kindergeld</t>
  </si>
  <si>
    <t xml:space="preserve">Miet- &amp; Kapitalerträge</t>
  </si>
  <si>
    <t xml:space="preserve">Sonstige Einnahmen</t>
  </si>
  <si>
    <t xml:space="preserve">SUMME EINNAHMEN</t>
  </si>
  <si>
    <t xml:space="preserve">  Tipp: Jährliche Einkünfte (z. B. Steuererstattung) im jeweiligen Monat erfassen. Leere Kategorien erscheinen als „–“.</t>
  </si>
  <si>
    <t xml:space="preserve">Ausgaben  ·  Haushaltsjahr 2027</t>
  </si>
  <si>
    <t xml:space="preserve">Fixkosten und variable Kosten im Soll-Ist-Vergleich · „Ø vs Budget“ = Budget minus Ø-Ausgabe (positiv = Spielraum)</t>
  </si>
  <si>
    <t xml:space="preserve">Ausgabe-Kategorie</t>
  </si>
  <si>
    <t xml:space="preserve">Budget / Monat</t>
  </si>
  <si>
    <t xml:space="preserve">Ø vs Budget</t>
  </si>
  <si>
    <t xml:space="preserve">FIXKOSTEN  ·  wiederkehrende, feste Ausgaben</t>
  </si>
  <si>
    <t xml:space="preserve">Zwischensumme Fixkosten</t>
  </si>
  <si>
    <t xml:space="preserve">VARIABLE KOSTEN  ·  schwankende, steuerbare Ausgaben</t>
  </si>
  <si>
    <t xml:space="preserve">Zwischensumme variable Kosten</t>
  </si>
  <si>
    <t xml:space="preserve">GESAMTAUSGABEN</t>
  </si>
  <si>
    <t xml:space="preserve">Jahresübersicht  ·  2027</t>
  </si>
  <si>
    <t xml:space="preserve">Automatisch aus „Einnahmen“ und „Ausgaben“ berechnet · keine Eingabe nötig</t>
  </si>
  <si>
    <t xml:space="preserve">Kennzahl</t>
  </si>
  <si>
    <t xml:space="preserve">Januar</t>
  </si>
  <si>
    <t xml:space="preserve">Februar</t>
  </si>
  <si>
    <t xml:space="preserve">März</t>
  </si>
  <si>
    <t xml:space="preserve">April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</si>
  <si>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</si>
  <si>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</si>
  <si>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</si>
  <si>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</si>
  <si>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</si>
  <si>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</si>
  <si>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</si>
  <si>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Einnahmen</t>
  </si>
  <si>
    <t xml:space="preserve">Sparbetrag (Saldo)</t>
  </si>
  <si>
    <t xml:space="preserve">Sparquote</t>
  </si>
  <si>
    <t xml:space="preserve">Kumulierte Rücklage</t>
  </si>
  <si>
    <t xml:space="preserve">–</t>
  </si>
  <si>
    <t xml:space="preserve">  „Kumulierte Rücklage“ zeigt das aufsummierte Ersparte im Jahresverlauf – ideal zum Nachhalten des Sparziels.</t>
  </si>
  <si>
    <t xml:space="preserve">  Anleitung  ·  So nutzt du deinen Haushaltsplan</t>
  </si>
  <si>
    <t xml:space="preserve">   In 5 Schritten startklar</t>
  </si>
  <si>
    <t xml:space="preserve">    1.  Trage im Blatt „Einnahmen“ deine monatlichen Einkünfte ein (blaue Zellen).</t>
  </si>
  <si>
    <t xml:space="preserve">    2.  Erfasse im Blatt „Ausgaben“ zuerst dein Budget je Kategorie, dann die tatsächlichen Beträge pro Monat.</t>
  </si>
  <si>
    <t xml:space="preserve">    3.  Das Blatt „Jahresübersicht“ berechnet Saldo und Sparquote automatisch – hier ist keine Eingabe nötig.</t>
  </si>
  <si>
    <t xml:space="preserve">    4.  Im „Dashboard“ wählst du oben rechts den Zeitraum (einzelner Monat oder Gesamtjahr).</t>
  </si>
  <si>
    <t xml:space="preserve">    5.  Prüfe am Monatsende die Budget-Regel 50/30/20 und die Ausgabenstruktur.</t>
  </si>
  <si>
    <t xml:space="preserve">   Farbcodierung der Zellen</t>
  </si>
  <si>
    <t xml:space="preserve">    Blaue Zahlen  =  manuelle Eingaben – diese Felder darfst du anpassen.</t>
  </si>
  <si>
    <t xml:space="preserve">    Schwarze Zahlen  =  Formeln – bitte nicht überschreiben.</t>
  </si>
  <si>
    <t xml:space="preserve">    Ockerfarbene Flächen  =  Steuer- und Auswahlfelder (z. B. der Zeitraum im Dashboard).</t>
  </si>
  <si>
    <t xml:space="preserve">    „–“  =  Wert ist 0 und wird zur besseren Lesbarkeit als Strich dargestellt.</t>
  </si>
  <si>
    <t xml:space="preserve">   Die Budget-Regel 50 / 30 / 20</t>
  </si>
  <si>
    <t xml:space="preserve">    50 % des Nettoeinkommens für den Grundbedarf: Wohnen, Energie, Lebensmittel, Versicherungen.</t>
  </si>
  <si>
    <t xml:space="preserve">    30 % für Wünsche: Freizeit, Hobby, Restaurant, Urlaub.</t>
  </si>
  <si>
    <t xml:space="preserve">    20 % für Sparen &amp; Tilgen: Rücklagen, Sparpläne, Kredite.</t>
  </si>
  <si>
    <t xml:space="preserve">    Die Regel ist ein Orientierungswert – passe die Zielanteile an deine Lebenssituation an.</t>
  </si>
  <si>
    <t xml:space="preserve">   Praktische Tipps</t>
  </si>
  <si>
    <t xml:space="preserve">    Jährliche Zahlungen (z. B. Versicherungen) durch 12 teilen und als monatlichen Betrag erfassen.</t>
  </si>
  <si>
    <t xml:space="preserve">    Belege sammeln und alle 2–3 Tage eintragen – so bleibt der Aufwand gering.</t>
  </si>
  <si>
    <t xml:space="preserve">    Neue Kategorien lassen sich einfügen; achte darauf, die Summenformeln bei Bedarf zu erweitern.</t>
  </si>
  <si>
    <t xml:space="preserve">    Die „Kumulierte Rücklage“ in der Jahresübersicht zeigt, wie dein Sparguthaben über das Jahr wächst.</t>
  </si>
  <si>
    <t xml:space="preserve">   Alle Beträge sind Beispielwerte eines fiktiven Zwei-Personen-Haushalts und dienen nur zur Veranschaulichung.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</si>
</sst>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-#,##0&quot; €&quot;;\–"/>
    <numFmt numFmtId="166" formatCode="0.0%"/>
    <numFmt numFmtId="167" formatCode="0%"/>
    <numFmt numFmtId="168" formatCode="\+#,##0&quot; €&quot;;[RED]\-#,##0&quot; €&quot;;\–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10"/>
      <color rgb="FF123C47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21"/>
      <color rgb="FF22343A"/>
      <name val="Calibri"/>
      <family val="0"/>
      <charset val="1"/>
    </font>
    <font>
      <b val="true"/>
      <sz val="9"/>
      <color rgb="FF5E6E73"/>
      <name val="Calibri"/>
      <family val="0"/>
      <charset val="1"/>
    </font>
    <font>
      <sz val="9"/>
      <color rgb="FF5E6E7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color rgb="FF22343A"/>
      <name val="Calibri"/>
      <family val="0"/>
      <charset val="1"/>
    </font>
    <font>
      <sz val="11"/>
      <color rgb="FF5E6E73"/>
      <name val="Calibri"/>
      <family val="0"/>
      <charset val="1"/>
    </font>
    <font>
      <sz val="11"/>
      <color rgb="FF22343A"/>
      <name val="Calibri"/>
      <family val="0"/>
      <charset val="1"/>
    </font>
    <font>
      <b val="true"/>
      <sz val="10"/>
      <color rgb="FF22343A"/>
      <name val="Calibri"/>
      <family val="0"/>
      <charset val="1"/>
    </font>
    <font>
      <sz val="10"/>
      <color rgb="FF22343A"/>
      <name val="Calibri"/>
      <family val="0"/>
      <charset val="1"/>
    </font>
    <font>
      <sz val="10"/>
      <color rgb="FF5E6E73"/>
      <name val="Calibri"/>
      <family val="0"/>
      <charset val="1"/>
    </font>
    <font>
      <sz val="8"/>
      <color rgb="FF2E859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8"/>
      <color rgb="FFFFFFFF"/>
      <name val="Calibri"/>
      <family val="0"/>
      <charset val="1"/>
    </font>
    <font>
      <sz val="11"/>
      <color rgb="FF1F56A8"/>
      <name val="Calibri"/>
      <family val="0"/>
      <charset val="1"/>
    </font>
    <font>
      <sz val="10"/>
      <color rgb="FF1F56A8"/>
      <name val="Calibri"/>
      <family val="0"/>
      <charset val="1"/>
    </font>
    <font>
      <b val="true"/>
      <sz val="12"/>
      <color rgb="FFEAD2A2"/>
      <name val="Calibri"/>
      <family val="0"/>
      <charset val="1"/>
    </font>
    <font>
      <i val="true"/>
      <sz val="9"/>
      <color rgb="FF5E6E73"/>
      <name val="Calibri"/>
      <family val="0"/>
      <charset val="1"/>
    </font>
    <font>
      <b val="true"/>
      <sz val="11"/>
      <color rgb="FFEAD2A2"/>
      <name val="Calibri"/>
      <family val="0"/>
      <charset val="1"/>
    </font>
    <font>
      <sz val="10"/>
      <color rgb="FF123C47"/>
      <name val="Calibri"/>
      <family val="0"/>
      <charset val="1"/>
    </font>
    <font>
      <b val="true"/>
      <sz val="11"/>
      <color rgb="FF123C47"/>
      <name val="Calibri"/>
      <family val="0"/>
      <charset val="1"/>
    </font>
    <font>
      <sz val="10"/>
      <color rgb="FFFFFFFF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23C47"/>
        <bgColor rgb="FF22343A"/>
      </patternFill>
    </fill>
    <fill>
      <patternFill patternType="solid">
        <fgColor rgb="FF1C5A6B"/>
        <bgColor rgb="FF1F56A8"/>
      </patternFill>
    </fill>
    <fill>
      <patternFill patternType="solid">
        <fgColor rgb="FFEAD2A2"/>
        <bgColor rgb="FFD9D9D9"/>
      </patternFill>
    </fill>
    <fill>
      <patternFill patternType="solid">
        <fgColor rgb="FFC2872B"/>
        <bgColor rgb="FF808000"/>
      </patternFill>
    </fill>
    <fill>
      <patternFill patternType="solid">
        <fgColor rgb="FF2E8595"/>
        <bgColor rgb="FF3F8159"/>
      </patternFill>
    </fill>
    <fill>
      <patternFill patternType="solid">
        <fgColor rgb="FF3F8159"/>
        <bgColor rgb="FF2E8595"/>
      </patternFill>
    </fill>
    <fill>
      <patternFill patternType="solid">
        <fgColor rgb="FFFFFFFF"/>
        <bgColor rgb="FFF9F9F9"/>
      </patternFill>
    </fill>
    <fill>
      <patternFill patternType="solid">
        <fgColor rgb="FFF6F3EC"/>
        <bgColor rgb="FFF9F9F9"/>
      </patternFill>
    </fill>
    <fill>
      <patternFill patternType="solid">
        <fgColor rgb="FFEAF1F2"/>
        <bgColor rgb="FFF6F3EC"/>
      </patternFill>
    </fill>
    <fill>
      <patternFill patternType="solid">
        <fgColor rgb="FFEDE7D9"/>
        <bgColor rgb="FFEAF1F2"/>
      </patternFill>
    </fill>
    <fill>
      <patternFill patternType="solid">
        <fgColor rgb="FFD9E6E8"/>
        <bgColor rgb="FFD9D9D9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2872B"/>
      </bottom>
      <diagonal/>
    </border>
    <border diagonalUp="false" diagonalDown="false">
      <left/>
      <right/>
      <top style="medium">
        <color rgb="FF2E8595"/>
      </top>
      <bottom/>
      <diagonal/>
    </border>
    <border diagonalUp="false" diagonalDown="false">
      <left/>
      <right/>
      <top style="medium">
        <color rgb="FFC2872B"/>
      </top>
      <bottom/>
      <diagonal/>
    </border>
    <border diagonalUp="false" diagonalDown="false">
      <left/>
      <right/>
      <top style="medium">
        <color rgb="FF1C5A6B"/>
      </top>
      <bottom/>
      <diagonal/>
    </border>
    <border diagonalUp="false" diagonalDown="false">
      <left/>
      <right/>
      <top style="medium">
        <color rgb="FF3F8159"/>
      </top>
      <bottom/>
      <diagonal/>
    </border>
    <border diagonalUp="false" diagonalDown="false">
      <left style="medium">
        <color rgb="FF2E8595"/>
      </left>
      <right style="thin">
        <color rgb="FFC7D2D4"/>
      </right>
      <top/>
      <bottom style="thin">
        <color rgb="FFC7D2D4"/>
      </bottom>
      <diagonal/>
    </border>
    <border diagonalUp="false" diagonalDown="false">
      <left style="medium">
        <color rgb="FFC2872B"/>
      </left>
      <right style="thin">
        <color rgb="FFC7D2D4"/>
      </right>
      <top/>
      <bottom style="thin">
        <color rgb="FFC7D2D4"/>
      </bottom>
      <diagonal/>
    </border>
    <border diagonalUp="false" diagonalDown="false">
      <left style="medium">
        <color rgb="FF1C5A6B"/>
      </left>
      <right style="thin">
        <color rgb="FFC7D2D4"/>
      </right>
      <top/>
      <bottom style="thin">
        <color rgb="FFC7D2D4"/>
      </bottom>
      <diagonal/>
    </border>
    <border diagonalUp="false" diagonalDown="false">
      <left style="medium">
        <color rgb="FF3F8159"/>
      </left>
      <right style="thin">
        <color rgb="FFC7D2D4"/>
      </right>
      <top/>
      <bottom style="thin">
        <color rgb="FFC7D2D4"/>
      </bottom>
      <diagonal/>
    </border>
    <border diagonalUp="false" diagonalDown="false">
      <left/>
      <right/>
      <top/>
      <bottom style="medium">
        <color rgb="FF123C47"/>
      </bottom>
      <diagonal/>
    </border>
    <border diagonalUp="false" diagonalDown="false">
      <left/>
      <right/>
      <top/>
      <bottom style="thin">
        <color rgb="FFC7D2D4"/>
      </bottom>
      <diagonal/>
    </border>
    <border diagonalUp="false" diagonalDown="false">
      <left/>
      <right/>
      <top style="medium">
        <color rgb="FF123C47"/>
      </top>
      <bottom/>
      <diagonal/>
    </border>
    <border diagonalUp="false" diagonalDown="false">
      <left/>
      <right/>
      <top style="medium">
        <color rgb="FF123C47"/>
      </top>
      <bottom style="medium">
        <color rgb="FF123C47"/>
      </bottom>
      <diagonal/>
    </border>
    <border diagonalUp="false" diagonalDown="false">
      <left/>
      <right/>
      <top style="thin">
        <color rgb="FF1C5A6B"/>
      </top>
      <bottom style="thin">
        <color rgb="FF1C5A6B"/>
      </bottom>
      <diagonal/>
    </border>
    <border diagonalUp="false" diagonalDown="false">
      <left/>
      <right/>
      <top style="thin">
        <color rgb="FFC7D2D4"/>
      </top>
      <bottom style="thin">
        <color rgb="FFC7D2D4"/>
      </bottom>
      <diagonal/>
    </border>
    <border diagonalUp="false" diagonalDown="false">
      <left/>
      <right/>
      <top/>
      <bottom style="thin">
        <color rgb="FF123C47"/>
      </bottom>
      <diagonal/>
    </border>
    <border diagonalUp="false" diagonalDown="false">
      <left/>
      <right/>
      <top style="thin">
        <color rgb="FFC2872B"/>
      </top>
      <bottom style="thin">
        <color rgb="FFC2872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7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8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8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8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7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8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7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0" fillId="3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0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5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6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1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8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5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6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7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9" borderId="1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5" fillId="8" borderId="11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0" fillId="3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0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7" fillId="1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12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1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12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6" fillId="12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12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12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9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11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0" fillId="11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1" fillId="11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11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5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5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11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8595"/>
      <rgbColor rgb="FFD9D9D9"/>
      <rgbColor rgb="FF878787"/>
      <rgbColor rgb="FF9999FF"/>
      <rgbColor rgb="FFC0504D"/>
      <rgbColor rgb="FFF6F3EC"/>
      <rgbColor rgb="FFEAF1F2"/>
      <rgbColor rgb="FF660066"/>
      <rgbColor rgb="FFFF8080"/>
      <rgbColor rgb="FF1F56A8"/>
      <rgbColor rgb="FFC7D2D4"/>
      <rgbColor rgb="FF000080"/>
      <rgbColor rgb="FFFF00FF"/>
      <rgbColor rgb="FFFFFF00"/>
      <rgbColor rgb="FF00FFFF"/>
      <rgbColor rgb="FF800080"/>
      <rgbColor rgb="FF800000"/>
      <rgbColor rgb="FF1C5A6B"/>
      <rgbColor rgb="FF0000FF"/>
      <rgbColor rgb="FF00CCFF"/>
      <rgbColor rgb="FFD9E6E8"/>
      <rgbColor rgb="FFEDE7D9"/>
      <rgbColor rgb="FFF9F9F9"/>
      <rgbColor rgb="FF99CCFF"/>
      <rgbColor rgb="FFFF99CC"/>
      <rgbColor rgb="FFCC99FF"/>
      <rgbColor rgb="FFEAD2A2"/>
      <rgbColor rgb="FF4F81BD"/>
      <rgbColor rgb="FF33CCCC"/>
      <rgbColor rgb="FF9BBB59"/>
      <rgbColor rgb="FFFFCC00"/>
      <rgbColor rgb="FFC2872B"/>
      <rgbColor rgb="FFFF6600"/>
      <rgbColor rgb="FF5E6E73"/>
      <rgbColor rgb="FF969696"/>
      <rgbColor rgb="FF123C47"/>
      <rgbColor rgb="FF3F8159"/>
      <rgbColor rgb="FF003300"/>
      <rgbColor rgb="FF333300"/>
      <rgbColor rgb="FF993300"/>
      <rgbColor rgb="FF993366"/>
      <rgbColor rgb="FF333399"/>
      <rgbColor rgb="FF2234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Einnahmen vs. Ausgaben je Monat (2027)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Jahresübersicht!A5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2e859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Jahresübersicht!$B$4:$M$4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Jahresübersicht!$B$5:$M$5</c:f>
              <c:numCache>
                <c:formatCode>#,##0" €";\-#,##0" €";\–</c:formatCode>
                <c:ptCount val="12"/>
                <c:pt idx="0">
                  <c:v>4905</c:v>
                </c:pt>
                <c:pt idx="1">
                  <c:v>4755</c:v>
                </c:pt>
                <c:pt idx="2">
                  <c:v>4975</c:v>
                </c:pt>
                <c:pt idx="3">
                  <c:v>4755</c:v>
                </c:pt>
                <c:pt idx="4">
                  <c:v>4935</c:v>
                </c:pt>
                <c:pt idx="5">
                  <c:v>5555</c:v>
                </c:pt>
                <c:pt idx="6">
                  <c:v>5055</c:v>
                </c:pt>
                <c:pt idx="7">
                  <c:v>4935</c:v>
                </c:pt>
                <c:pt idx="8">
                  <c:v>4875</c:v>
                </c:pt>
                <c:pt idx="9">
                  <c:v>4755</c:v>
                </c:pt>
                <c:pt idx="10">
                  <c:v>6305</c:v>
                </c:pt>
                <c:pt idx="11">
                  <c:v>5475</c:v>
                </c:pt>
              </c:numCache>
            </c:numRef>
          </c:val>
        </c:ser>
        <c:ser>
          <c:idx val="1"/>
          <c:order val="1"/>
          <c:tx>
            <c:strRef>
              <c:f>Jahresübersicht!A8</c:f>
              <c:strCache>
                <c:ptCount val="1"/>
                <c:pt idx="0">
                  <c:v>Gesamtausgaben</c:v>
                </c:pt>
              </c:strCache>
            </c:strRef>
          </c:tx>
          <c:spPr>
            <a:solidFill>
              <a:srgbClr val="c2872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Jahresübersicht!$B$4:$M$4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Jahresübersicht!$B$8:$M$8</c:f>
              <c:numCache>
                <c:formatCode>#,##0" €";\-#,##0" €";\–</c:formatCode>
                <c:ptCount val="12"/>
                <c:pt idx="0">
                  <c:v>2948</c:v>
                </c:pt>
                <c:pt idx="1">
                  <c:v>2993</c:v>
                </c:pt>
                <c:pt idx="2">
                  <c:v>3168</c:v>
                </c:pt>
                <c:pt idx="3">
                  <c:v>3028</c:v>
                </c:pt>
                <c:pt idx="4">
                  <c:v>3138</c:v>
                </c:pt>
                <c:pt idx="5">
                  <c:v>3243</c:v>
                </c:pt>
                <c:pt idx="6">
                  <c:v>3778</c:v>
                </c:pt>
                <c:pt idx="7">
                  <c:v>3523</c:v>
                </c:pt>
                <c:pt idx="8">
                  <c:v>3153</c:v>
                </c:pt>
                <c:pt idx="9">
                  <c:v>2908</c:v>
                </c:pt>
                <c:pt idx="10">
                  <c:v>3208</c:v>
                </c:pt>
                <c:pt idx="11">
                  <c:v>3883</c:v>
                </c:pt>
              </c:numCache>
            </c:numRef>
          </c:val>
        </c:ser>
        <c:gapWidth val="60"/>
        <c:overlap val="-20"/>
        <c:axId val="347747"/>
        <c:axId val="58626623"/>
      </c:barChart>
      <c:catAx>
        <c:axId val="3477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626623"/>
        <c:crosses val="autoZero"/>
        <c:auto val="1"/>
        <c:lblAlgn val="ctr"/>
        <c:lblOffset val="100"/>
        <c:noMultiLvlLbl val="0"/>
      </c:catAx>
      <c:valAx>
        <c:axId val="586266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;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774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Mittelverwendung 2027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explosion val="0"/>
          <c:dPt>
            <c:idx val="0"/>
            <c:spPr>
              <a:solidFill>
                <a:srgbClr val="4f81b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"/>
            <c:spPr>
              <a:solidFill>
                <a:srgbClr val="c0504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2"/>
            <c:spPr>
              <a:solidFill>
                <a:srgbClr val="9bbb59"/>
              </a:solidFill>
              <a:ln w="9360">
                <a:solidFill>
                  <a:srgbClr val="f9f9f9"/>
                </a:solidFill>
                <a:round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Dashboard!$V$11:$V$13</c:f>
              <c:strCache>
                <c:ptCount val="3"/>
                <c:pt idx="0">
                  <c:v>Fixkosten</c:v>
                </c:pt>
                <c:pt idx="1">
                  <c:v>Variable Kosten</c:v>
                </c:pt>
                <c:pt idx="2">
                  <c:v>Sparbetrag</c:v>
                </c:pt>
              </c:strCache>
            </c:strRef>
          </c:cat>
          <c:val>
            <c:numRef>
              <c:f>Dashboard!$W$11:$W$13</c:f>
              <c:numCache>
                <c:formatCode>#,##0" €";\-#,##0" €";\–</c:formatCode>
                <c:ptCount val="3"/>
                <c:pt idx="0">
                  <c:v>24126</c:v>
                </c:pt>
                <c:pt idx="1">
                  <c:v>14845</c:v>
                </c:pt>
                <c:pt idx="2">
                  <c:v>22309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37</xdr:row>
      <xdr:rowOff>0</xdr:rowOff>
    </xdr:from>
    <xdr:to>
      <xdr:col>8</xdr:col>
      <xdr:colOff>487440</xdr:colOff>
      <xdr:row>52</xdr:row>
      <xdr:rowOff>22320</xdr:rowOff>
    </xdr:to>
    <xdr:graphicFrame>
      <xdr:nvGraphicFramePr>
        <xdr:cNvPr id="0" name="Chart 1"/>
        <xdr:cNvGraphicFramePr/>
      </xdr:nvGraphicFramePr>
      <xdr:xfrm>
        <a:off x="168840" y="90583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53</xdr:row>
      <xdr:rowOff>0</xdr:rowOff>
    </xdr:from>
    <xdr:to>
      <xdr:col>5</xdr:col>
      <xdr:colOff>124200</xdr:colOff>
      <xdr:row>68</xdr:row>
      <xdr:rowOff>22320</xdr:rowOff>
    </xdr:to>
    <xdr:graphicFrame>
      <xdr:nvGraphicFramePr>
        <xdr:cNvPr id="1" name="Chart 2"/>
        <xdr:cNvGraphicFramePr/>
      </xdr:nvGraphicFramePr>
      <xdr:xfrm>
        <a:off x="168840" y="12106440"/>
        <a:ext cx="39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C47"/>
    <pageSetUpPr fitToPage="true"/>
  </sheetPr>
  <dimension ref="A1:W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9" min="2" style="0" width="13.6"/>
    <col collapsed="false" customWidth="true" hidden="false" outlineLevel="0" max="11" min="10" style="0" width="2.4"/>
    <col collapsed="false" customWidth="true" hidden="false" outlineLevel="0" max="22" min="22" style="0" width="14"/>
    <col collapsed="false" customWidth="true" hidden="false" outlineLevel="0" max="23" min="23" style="0" width="11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7.5" hidden="false" customHeight="true" outlineLevel="0" collapsed="false"/>
    <row r="4" customFormat="false" ht="25.5" hidden="false" customHeight="true" outlineLevel="0" collapsed="false">
      <c r="B4" s="3" t="s">
        <v>2</v>
      </c>
      <c r="C4" s="3"/>
      <c r="D4" s="3"/>
      <c r="E4" s="4" t="s">
        <v>3</v>
      </c>
      <c r="F4" s="4"/>
      <c r="G4" s="4"/>
    </row>
    <row r="5" customFormat="false" ht="7.5" hidden="false" customHeight="true" outlineLevel="0" collapsed="false"/>
    <row r="6" customFormat="false" ht="19.5" hidden="false" customHeight="true" outlineLevel="0" collapsed="false">
      <c r="B6" s="5" t="s">
        <v>4</v>
      </c>
      <c r="C6" s="5"/>
      <c r="D6" s="6" t="s">
        <v>5</v>
      </c>
      <c r="E6" s="6"/>
      <c r="F6" s="7" t="s">
        <v>6</v>
      </c>
      <c r="G6" s="7"/>
      <c r="H6" s="8" t="s">
        <v>7</v>
      </c>
      <c r="I6" s="8"/>
    </row>
    <row r="7" customFormat="false" ht="25.5" hidden="false" customHeight="true" outlineLevel="0" collapsed="false">
      <c r="B7" s="9" t="n">
        <f aca="false">INDEX(Jahresübersicht!$B$5:$N$5,MATCH($E$4,Jahresübersicht!$B$4:$N$4,0))</f>
        <v>61280</v>
      </c>
      <c r="C7" s="9"/>
      <c r="D7" s="10" t="n">
        <f aca="false">INDEX(Jahresübersicht!$B$8:$N$8,MATCH($E$4,Jahresübersicht!$B$4:$N$4,0))</f>
        <v>38971</v>
      </c>
      <c r="E7" s="10"/>
      <c r="F7" s="11" t="n">
        <f aca="false">INDEX(Jahresübersicht!$B$9:$N$9,MATCH($E$4,Jahresübersicht!$B$4:$N$4,0))</f>
        <v>22309</v>
      </c>
      <c r="G7" s="11"/>
      <c r="H7" s="12" t="n">
        <f aca="false">INDEX(Jahresübersicht!$B$10:$N$10,MATCH($E$4,Jahresübersicht!$B$4:$N$4,0))</f>
        <v>0.364050261096606</v>
      </c>
      <c r="I7" s="12"/>
    </row>
    <row r="8" customFormat="false" ht="24" hidden="false" customHeight="true" outlineLevel="0" collapsed="false">
      <c r="B8" s="9"/>
      <c r="C8" s="9"/>
      <c r="D8" s="10"/>
      <c r="E8" s="10"/>
      <c r="F8" s="11"/>
      <c r="G8" s="11"/>
      <c r="H8" s="12"/>
      <c r="I8" s="12"/>
    </row>
    <row r="9" customFormat="false" ht="12" hidden="false" customHeight="true" outlineLevel="0" collapsed="false"/>
    <row r="10" customFormat="false" ht="15" hidden="false" customHeight="false" outlineLevel="0" collapsed="false">
      <c r="V10" s="13" t="s">
        <v>8</v>
      </c>
    </row>
    <row r="11" customFormat="false" ht="24" hidden="false" customHeight="true" outlineLevel="0" collapsed="false">
      <c r="B11" s="14" t="s">
        <v>9</v>
      </c>
      <c r="C11" s="14"/>
      <c r="D11" s="14"/>
      <c r="E11" s="14"/>
      <c r="F11" s="14"/>
      <c r="G11" s="14"/>
      <c r="H11" s="14"/>
      <c r="I11" s="14"/>
      <c r="V11" s="15" t="s">
        <v>10</v>
      </c>
      <c r="W11" s="16" t="n">
        <f aca="false">Jahresübersicht!$N$6</f>
        <v>24126</v>
      </c>
    </row>
    <row r="12" customFormat="false" ht="19.5" hidden="false" customHeight="true" outlineLevel="0" collapsed="false">
      <c r="B12" s="17" t="s">
        <v>11</v>
      </c>
      <c r="C12" s="17"/>
      <c r="D12" s="18" t="s">
        <v>12</v>
      </c>
      <c r="E12" s="18" t="s">
        <v>13</v>
      </c>
      <c r="F12" s="18" t="s">
        <v>14</v>
      </c>
      <c r="G12" s="18" t="s">
        <v>15</v>
      </c>
      <c r="H12" s="18" t="s">
        <v>16</v>
      </c>
      <c r="I12" s="18"/>
      <c r="V12" s="15" t="s">
        <v>17</v>
      </c>
      <c r="W12" s="16" t="n">
        <f aca="false">Jahresübersicht!$N$7</f>
        <v>14845</v>
      </c>
    </row>
    <row r="13" customFormat="false" ht="21.75" hidden="false" customHeight="true" outlineLevel="0" collapsed="false">
      <c r="B13" s="19" t="s">
        <v>18</v>
      </c>
      <c r="C13" s="19"/>
      <c r="D13" s="20" t="n">
        <v>0.5</v>
      </c>
      <c r="E13" s="21" t="n">
        <f aca="false">0.5*INDEX(Jahresübersicht!$B$5:$N$5,MATCH($E$4,Jahresübersicht!$B$4:$N$4,0))</f>
        <v>30640</v>
      </c>
      <c r="F13" s="22" t="n">
        <f aca="false">INDEX(Jahresübersicht!$B$6:$N$6,MATCH($E$4,Jahresübersicht!$B$4:$N$4,0))</f>
        <v>24126</v>
      </c>
      <c r="G13" s="23" t="n">
        <f aca="false">E13-F13</f>
        <v>6514</v>
      </c>
      <c r="H13" s="24" t="str">
        <f aca="false">IF(F13&lt;=E13,"✔ im Rahmen","▲ über Richtwert")</f>
        <v>✔ im Rahmen</v>
      </c>
      <c r="I13" s="24"/>
      <c r="V13" s="15" t="s">
        <v>19</v>
      </c>
      <c r="W13" s="16" t="n">
        <f aca="false">Jahresübersicht!$N$9</f>
        <v>22309</v>
      </c>
    </row>
    <row r="14" customFormat="false" ht="21.75" hidden="false" customHeight="true" outlineLevel="0" collapsed="false">
      <c r="B14" s="25" t="s">
        <v>20</v>
      </c>
      <c r="C14" s="25"/>
      <c r="D14" s="26" t="n">
        <v>0.3</v>
      </c>
      <c r="E14" s="27" t="n">
        <f aca="false">0.3*INDEX(Jahresübersicht!$B$5:$N$5,MATCH($E$4,Jahresübersicht!$B$4:$N$4,0))</f>
        <v>18384</v>
      </c>
      <c r="F14" s="28" t="n">
        <f aca="false">INDEX(Jahresübersicht!$B$7:$N$7,MATCH($E$4,Jahresübersicht!$B$4:$N$4,0))</f>
        <v>14845</v>
      </c>
      <c r="G14" s="29" t="n">
        <f aca="false">E14-F14</f>
        <v>3539</v>
      </c>
      <c r="H14" s="30" t="str">
        <f aca="false">IF(F14&lt;=E14,"✔ im Rahmen","▲ über Richtwert")</f>
        <v>✔ im Rahmen</v>
      </c>
      <c r="I14" s="30"/>
    </row>
    <row r="15" customFormat="false" ht="21.75" hidden="false" customHeight="true" outlineLevel="0" collapsed="false">
      <c r="B15" s="19" t="s">
        <v>21</v>
      </c>
      <c r="C15" s="19"/>
      <c r="D15" s="20" t="n">
        <v>0.2</v>
      </c>
      <c r="E15" s="21" t="n">
        <f aca="false">0.2*INDEX(Jahresübersicht!$B$5:$N$5,MATCH($E$4,Jahresübersicht!$B$4:$N$4,0))</f>
        <v>12256</v>
      </c>
      <c r="F15" s="22" t="n">
        <f aca="false">INDEX(Jahresübersicht!$B$9:$N$9,MATCH($E$4,Jahresübersicht!$B$4:$N$4,0))</f>
        <v>22309</v>
      </c>
      <c r="G15" s="23" t="n">
        <f aca="false">E15-F15</f>
        <v>-10053</v>
      </c>
      <c r="H15" s="24" t="str">
        <f aca="false">IF(F15&gt;=E15,"✔ Ziel erreicht","▲ unter Ziel")</f>
        <v>✔ Ziel erreicht</v>
      </c>
      <c r="I15" s="24"/>
    </row>
    <row r="16" customFormat="false" ht="12" hidden="false" customHeight="true" outlineLevel="0" collapsed="false"/>
    <row r="17" customFormat="false" ht="24" hidden="false" customHeight="true" outlineLevel="0" collapsed="false">
      <c r="B17" s="14" t="s">
        <v>22</v>
      </c>
      <c r="C17" s="14"/>
      <c r="D17" s="14"/>
      <c r="E17" s="14"/>
      <c r="F17" s="14"/>
      <c r="G17" s="14"/>
      <c r="H17" s="14"/>
      <c r="I17" s="14"/>
    </row>
    <row r="18" customFormat="false" ht="19.5" hidden="false" customHeight="true" outlineLevel="0" collapsed="false">
      <c r="B18" s="17" t="s">
        <v>23</v>
      </c>
      <c r="C18" s="17"/>
      <c r="D18" s="18" t="s">
        <v>24</v>
      </c>
      <c r="E18" s="18" t="s">
        <v>25</v>
      </c>
      <c r="F18" s="17" t="s">
        <v>26</v>
      </c>
      <c r="G18" s="17"/>
      <c r="H18" s="17"/>
      <c r="I18" s="17"/>
    </row>
    <row r="19" customFormat="false" ht="18.75" hidden="false" customHeight="true" outlineLevel="0" collapsed="false">
      <c r="B19" s="31" t="s">
        <v>27</v>
      </c>
      <c r="C19" s="31"/>
      <c r="D19" s="32" t="n">
        <f aca="false">Ausgaben!$O$6</f>
        <v>13800</v>
      </c>
      <c r="E19" s="33" t="n">
        <f aca="false">IFERROR(Ausgaben!$O$6/Ausgaben!$O$27,0)</f>
        <v>0.354109466013189</v>
      </c>
      <c r="F19" s="34" t="str">
        <f aca="false">IFERROR(REPT("▊",ROUND(Ausgaben!$O$6/Ausgaben!$O$27*55,0)),"")</f>
        <v>▊▊▊▊▊▊▊▊▊▊▊▊▊▊▊▊▊▊▊</v>
      </c>
      <c r="G19" s="34"/>
      <c r="H19" s="34"/>
      <c r="I19" s="34"/>
    </row>
    <row r="20" customFormat="false" ht="18.75" hidden="false" customHeight="true" outlineLevel="0" collapsed="false">
      <c r="B20" s="35" t="s">
        <v>28</v>
      </c>
      <c r="C20" s="35"/>
      <c r="D20" s="36" t="n">
        <f aca="false">Ausgaben!$O$7</f>
        <v>2760</v>
      </c>
      <c r="E20" s="37" t="n">
        <f aca="false">IFERROR(Ausgaben!$O$7/Ausgaben!$O$27,0)</f>
        <v>0.0708218932026379</v>
      </c>
      <c r="F20" s="38" t="str">
        <f aca="false">IFERROR(REPT("▊",ROUND(Ausgaben!$O$7/Ausgaben!$O$27*55,0)),"")</f>
        <v>▊▊▊▊</v>
      </c>
      <c r="G20" s="38"/>
      <c r="H20" s="38"/>
      <c r="I20" s="38"/>
    </row>
    <row r="21" customFormat="false" ht="18.75" hidden="false" customHeight="true" outlineLevel="0" collapsed="false">
      <c r="B21" s="31" t="s">
        <v>29</v>
      </c>
      <c r="C21" s="31"/>
      <c r="D21" s="32" t="n">
        <f aca="false">Ausgaben!$O$8</f>
        <v>660</v>
      </c>
      <c r="E21" s="33" t="n">
        <f aca="false">IFERROR(Ausgaben!$O$8/Ausgaben!$O$27,0)</f>
        <v>0.0169356701136743</v>
      </c>
      <c r="F21" s="34" t="str">
        <f aca="false">IFERROR(REPT("▊",ROUND(Ausgaben!$O$8/Ausgaben!$O$27*55,0)),"")</f>
        <v>▊</v>
      </c>
      <c r="G21" s="34"/>
      <c r="H21" s="34"/>
      <c r="I21" s="34"/>
    </row>
    <row r="22" customFormat="false" ht="18.75" hidden="false" customHeight="true" outlineLevel="0" collapsed="false">
      <c r="B22" s="35" t="s">
        <v>30</v>
      </c>
      <c r="C22" s="35"/>
      <c r="D22" s="36" t="n">
        <f aca="false">Ausgaben!$O$9</f>
        <v>2220</v>
      </c>
      <c r="E22" s="37" t="n">
        <f aca="false">IFERROR(Ausgaben!$O$9/Ausgaben!$O$27,0)</f>
        <v>0.0569654358369044</v>
      </c>
      <c r="F22" s="38" t="str">
        <f aca="false">IFERROR(REPT("▊",ROUND(Ausgaben!$O$9/Ausgaben!$O$27*55,0)),"")</f>
        <v>▊▊▊</v>
      </c>
      <c r="G22" s="38"/>
      <c r="H22" s="38"/>
      <c r="I22" s="38"/>
    </row>
    <row r="23" customFormat="false" ht="18.75" hidden="false" customHeight="true" outlineLevel="0" collapsed="false">
      <c r="B23" s="31" t="s">
        <v>31</v>
      </c>
      <c r="C23" s="31"/>
      <c r="D23" s="32" t="n">
        <f aca="false">Ausgaben!$O$10</f>
        <v>1740</v>
      </c>
      <c r="E23" s="33" t="n">
        <f aca="false">IFERROR(Ausgaben!$O$10/Ausgaben!$O$27,0)</f>
        <v>0.0446485848451413</v>
      </c>
      <c r="F23" s="34" t="str">
        <f aca="false">IFERROR(REPT("▊",ROUND(Ausgaben!$O$10/Ausgaben!$O$27*55,0)),"")</f>
        <v>▊▊</v>
      </c>
      <c r="G23" s="34"/>
      <c r="H23" s="34"/>
      <c r="I23" s="34"/>
    </row>
    <row r="24" customFormat="false" ht="18.75" hidden="false" customHeight="true" outlineLevel="0" collapsed="false">
      <c r="B24" s="35" t="s">
        <v>32</v>
      </c>
      <c r="C24" s="35"/>
      <c r="D24" s="36" t="n">
        <f aca="false">Ausgaben!$O$11</f>
        <v>216</v>
      </c>
      <c r="E24" s="37" t="n">
        <f aca="false">IFERROR(Ausgaben!$O$11/Ausgaben!$O$27,0)</f>
        <v>0.0055425829462934</v>
      </c>
      <c r="F24" s="38" t="str">
        <f aca="false">IFERROR(REPT("▊",ROUND(Ausgaben!$O$11/Ausgaben!$O$27*55,0)),"")</f>
        <v/>
      </c>
      <c r="G24" s="38"/>
      <c r="H24" s="38"/>
      <c r="I24" s="38"/>
    </row>
    <row r="25" customFormat="false" ht="18.75" hidden="false" customHeight="true" outlineLevel="0" collapsed="false">
      <c r="B25" s="31" t="s">
        <v>33</v>
      </c>
      <c r="C25" s="31"/>
      <c r="D25" s="32" t="n">
        <f aca="false">Ausgaben!$O$12</f>
        <v>570</v>
      </c>
      <c r="E25" s="33" t="n">
        <f aca="false">IFERROR(Ausgaben!$O$12/Ausgaben!$O$27,0)</f>
        <v>0.0146262605527187</v>
      </c>
      <c r="F25" s="34" t="str">
        <f aca="false">IFERROR(REPT("▊",ROUND(Ausgaben!$O$12/Ausgaben!$O$27*55,0)),"")</f>
        <v>▊</v>
      </c>
      <c r="G25" s="34"/>
      <c r="H25" s="34"/>
      <c r="I25" s="34"/>
    </row>
    <row r="26" customFormat="false" ht="18.75" hidden="false" customHeight="true" outlineLevel="0" collapsed="false">
      <c r="B26" s="35" t="s">
        <v>34</v>
      </c>
      <c r="C26" s="35"/>
      <c r="D26" s="36" t="n">
        <f aca="false">Ausgaben!$O$13</f>
        <v>2160</v>
      </c>
      <c r="E26" s="37" t="n">
        <f aca="false">IFERROR(Ausgaben!$O$13/Ausgaben!$O$27,0)</f>
        <v>0.055425829462934</v>
      </c>
      <c r="F26" s="38" t="str">
        <f aca="false">IFERROR(REPT("▊",ROUND(Ausgaben!$O$13/Ausgaben!$O$27*55,0)),"")</f>
        <v>▊▊▊</v>
      </c>
      <c r="G26" s="38"/>
      <c r="H26" s="38"/>
      <c r="I26" s="38"/>
    </row>
    <row r="27" customFormat="false" ht="18.75" hidden="false" customHeight="true" outlineLevel="0" collapsed="false">
      <c r="B27" s="31" t="s">
        <v>35</v>
      </c>
      <c r="C27" s="31"/>
      <c r="D27" s="32" t="n">
        <f aca="false">Ausgaben!$O$16</f>
        <v>6505</v>
      </c>
      <c r="E27" s="33" t="n">
        <f aca="false">IFERROR(Ausgaben!$O$16/Ausgaben!$O$27,0)</f>
        <v>0.166918991044623</v>
      </c>
      <c r="F27" s="34" t="str">
        <f aca="false">IFERROR(REPT("▊",ROUND(Ausgaben!$O$16/Ausgaben!$O$27*55,0)),"")</f>
        <v>▊▊▊▊▊▊▊▊▊</v>
      </c>
      <c r="G27" s="34"/>
      <c r="H27" s="34"/>
      <c r="I27" s="34"/>
    </row>
    <row r="28" customFormat="false" ht="18.75" hidden="false" customHeight="true" outlineLevel="0" collapsed="false">
      <c r="B28" s="35" t="s">
        <v>36</v>
      </c>
      <c r="C28" s="35"/>
      <c r="D28" s="36" t="n">
        <f aca="false">Ausgaben!$O$17</f>
        <v>1635</v>
      </c>
      <c r="E28" s="37" t="n">
        <f aca="false">IFERROR(Ausgaben!$O$17/Ausgaben!$O$27,0)</f>
        <v>0.0419542736906931</v>
      </c>
      <c r="F28" s="38" t="str">
        <f aca="false">IFERROR(REPT("▊",ROUND(Ausgaben!$O$17/Ausgaben!$O$27*55,0)),"")</f>
        <v>▊▊</v>
      </c>
      <c r="G28" s="38"/>
      <c r="H28" s="38"/>
      <c r="I28" s="38"/>
    </row>
    <row r="29" customFormat="false" ht="18.75" hidden="false" customHeight="true" outlineLevel="0" collapsed="false">
      <c r="B29" s="31" t="s">
        <v>37</v>
      </c>
      <c r="C29" s="31"/>
      <c r="D29" s="32" t="n">
        <f aca="false">Ausgaben!$O$18</f>
        <v>1585</v>
      </c>
      <c r="E29" s="33" t="n">
        <f aca="false">IFERROR(Ausgaben!$O$18/Ausgaben!$O$27,0)</f>
        <v>0.0406712683790511</v>
      </c>
      <c r="F29" s="34" t="str">
        <f aca="false">IFERROR(REPT("▊",ROUND(Ausgaben!$O$18/Ausgaben!$O$27*55,0)),"")</f>
        <v>▊▊</v>
      </c>
      <c r="G29" s="34"/>
      <c r="H29" s="34"/>
      <c r="I29" s="34"/>
    </row>
    <row r="30" customFormat="false" ht="18.75" hidden="false" customHeight="true" outlineLevel="0" collapsed="false">
      <c r="B30" s="35" t="s">
        <v>38</v>
      </c>
      <c r="C30" s="35"/>
      <c r="D30" s="36" t="n">
        <f aca="false">Ausgaben!$O$19</f>
        <v>810</v>
      </c>
      <c r="E30" s="37" t="n">
        <f aca="false">IFERROR(Ausgaben!$O$19/Ausgaben!$O$27,0)</f>
        <v>0.0207846860486002</v>
      </c>
      <c r="F30" s="38" t="str">
        <f aca="false">IFERROR(REPT("▊",ROUND(Ausgaben!$O$19/Ausgaben!$O$27*55,0)),"")</f>
        <v>▊</v>
      </c>
      <c r="G30" s="38"/>
      <c r="H30" s="38"/>
      <c r="I30" s="38"/>
    </row>
    <row r="31" customFormat="false" ht="18.75" hidden="false" customHeight="true" outlineLevel="0" collapsed="false">
      <c r="B31" s="31" t="s">
        <v>39</v>
      </c>
      <c r="C31" s="31"/>
      <c r="D31" s="32" t="n">
        <f aca="false">Ausgaben!$O$20</f>
        <v>705</v>
      </c>
      <c r="E31" s="33" t="n">
        <f aca="false">IFERROR(Ausgaben!$O$20/Ausgaben!$O$27,0)</f>
        <v>0.0180903748941521</v>
      </c>
      <c r="F31" s="34" t="str">
        <f aca="false">IFERROR(REPT("▊",ROUND(Ausgaben!$O$20/Ausgaben!$O$27*55,0)),"")</f>
        <v>▊</v>
      </c>
      <c r="G31" s="34"/>
      <c r="H31" s="34"/>
      <c r="I31" s="34"/>
    </row>
    <row r="32" customFormat="false" ht="18.75" hidden="false" customHeight="true" outlineLevel="0" collapsed="false">
      <c r="B32" s="35" t="s">
        <v>40</v>
      </c>
      <c r="C32" s="35"/>
      <c r="D32" s="36" t="n">
        <f aca="false">Ausgaben!$O$21</f>
        <v>780</v>
      </c>
      <c r="E32" s="37" t="n">
        <f aca="false">IFERROR(Ausgaben!$O$21/Ausgaben!$O$27,0)</f>
        <v>0.020014882861615</v>
      </c>
      <c r="F32" s="38" t="str">
        <f aca="false">IFERROR(REPT("▊",ROUND(Ausgaben!$O$21/Ausgaben!$O$27*55,0)),"")</f>
        <v>▊</v>
      </c>
      <c r="G32" s="38"/>
      <c r="H32" s="38"/>
      <c r="I32" s="38"/>
    </row>
    <row r="33" customFormat="false" ht="18.75" hidden="false" customHeight="true" outlineLevel="0" collapsed="false">
      <c r="B33" s="31" t="s">
        <v>41</v>
      </c>
      <c r="C33" s="31"/>
      <c r="D33" s="32" t="n">
        <f aca="false">Ausgaben!$O$22</f>
        <v>1670</v>
      </c>
      <c r="E33" s="33" t="n">
        <f aca="false">IFERROR(Ausgaben!$O$22/Ausgaben!$O$27,0)</f>
        <v>0.0428523774088425</v>
      </c>
      <c r="F33" s="34" t="str">
        <f aca="false">IFERROR(REPT("▊",ROUND(Ausgaben!$O$22/Ausgaben!$O$27*55,0)),"")</f>
        <v>▊▊</v>
      </c>
      <c r="G33" s="34"/>
      <c r="H33" s="34"/>
      <c r="I33" s="34"/>
    </row>
    <row r="34" customFormat="false" ht="18.75" hidden="false" customHeight="true" outlineLevel="0" collapsed="false">
      <c r="B34" s="35" t="s">
        <v>42</v>
      </c>
      <c r="C34" s="35"/>
      <c r="D34" s="36" t="n">
        <f aca="false">Ausgaben!$O$23</f>
        <v>460</v>
      </c>
      <c r="E34" s="37" t="n">
        <f aca="false">IFERROR(Ausgaben!$O$23/Ausgaben!$O$27,0)</f>
        <v>0.0118036488671063</v>
      </c>
      <c r="F34" s="38" t="str">
        <f aca="false">IFERROR(REPT("▊",ROUND(Ausgaben!$O$23/Ausgaben!$O$27*55,0)),"")</f>
        <v>▊</v>
      </c>
      <c r="G34" s="38"/>
      <c r="H34" s="38"/>
      <c r="I34" s="38"/>
    </row>
    <row r="35" customFormat="false" ht="18.75" hidden="false" customHeight="true" outlineLevel="0" collapsed="false">
      <c r="B35" s="31" t="s">
        <v>43</v>
      </c>
      <c r="C35" s="31"/>
      <c r="D35" s="32" t="n">
        <f aca="false">Ausgaben!$O$24</f>
        <v>695</v>
      </c>
      <c r="E35" s="33" t="n">
        <f aca="false">IFERROR(Ausgaben!$O$24/Ausgaben!$O$27,0)</f>
        <v>0.0178337738318237</v>
      </c>
      <c r="F35" s="34" t="str">
        <f aca="false">IFERROR(REPT("▊",ROUND(Ausgaben!$O$24/Ausgaben!$O$27*55,0)),"")</f>
        <v>▊</v>
      </c>
      <c r="G35" s="34"/>
      <c r="H35" s="34"/>
      <c r="I35" s="34"/>
    </row>
    <row r="36" customFormat="false" ht="21.75" hidden="false" customHeight="true" outlineLevel="0" collapsed="false">
      <c r="B36" s="39" t="s">
        <v>44</v>
      </c>
      <c r="C36" s="39"/>
      <c r="D36" s="40" t="n">
        <f aca="false">Ausgaben!$O$27</f>
        <v>38971</v>
      </c>
      <c r="E36" s="41" t="n">
        <v>1</v>
      </c>
      <c r="F36" s="42"/>
      <c r="G36" s="42"/>
      <c r="H36" s="42"/>
      <c r="I36" s="42"/>
    </row>
  </sheetData>
  <mergeCells count="60">
    <mergeCell ref="A1:J1"/>
    <mergeCell ref="A2:J2"/>
    <mergeCell ref="B4:D4"/>
    <mergeCell ref="E4:G4"/>
    <mergeCell ref="B6:C6"/>
    <mergeCell ref="D6:E6"/>
    <mergeCell ref="F6:G6"/>
    <mergeCell ref="H6:I6"/>
    <mergeCell ref="B7:C8"/>
    <mergeCell ref="D7:E8"/>
    <mergeCell ref="F7:G8"/>
    <mergeCell ref="H7:I8"/>
    <mergeCell ref="B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7:I17"/>
    <mergeCell ref="B18:C18"/>
    <mergeCell ref="F18:I18"/>
    <mergeCell ref="B19:C19"/>
    <mergeCell ref="F19:I19"/>
    <mergeCell ref="B20:C20"/>
    <mergeCell ref="F20:I20"/>
    <mergeCell ref="B21:C21"/>
    <mergeCell ref="F21:I21"/>
    <mergeCell ref="B22:C22"/>
    <mergeCell ref="F22:I22"/>
    <mergeCell ref="B23:C23"/>
    <mergeCell ref="F23:I23"/>
    <mergeCell ref="B24:C24"/>
    <mergeCell ref="F24:I24"/>
    <mergeCell ref="B25:C25"/>
    <mergeCell ref="F25:I25"/>
    <mergeCell ref="B26:C26"/>
    <mergeCell ref="F26:I26"/>
    <mergeCell ref="B27:C27"/>
    <mergeCell ref="F27:I27"/>
    <mergeCell ref="B28:C28"/>
    <mergeCell ref="F28:I28"/>
    <mergeCell ref="B29:C29"/>
    <mergeCell ref="F29:I29"/>
    <mergeCell ref="B30:C30"/>
    <mergeCell ref="F30:I30"/>
    <mergeCell ref="B31:C31"/>
    <mergeCell ref="F31:I31"/>
    <mergeCell ref="B32:C32"/>
    <mergeCell ref="F32:I32"/>
    <mergeCell ref="B33:C33"/>
    <mergeCell ref="F33:I33"/>
    <mergeCell ref="B34:C34"/>
    <mergeCell ref="F34:I34"/>
    <mergeCell ref="B35:C35"/>
    <mergeCell ref="F35:I35"/>
    <mergeCell ref="B36:C36"/>
    <mergeCell ref="F36:I36"/>
  </mergeCells>
  <dataValidations count="1">
    <dataValidation allowBlank="false" errorStyle="stop" operator="between" showDropDown="false" showErrorMessage="false" showInputMessage="false" sqref="E4" type="list">
      <formula1>Jahresübersicht!$B$4:$N$4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7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8595"/>
    <pageSetUpPr fitToPage="true"/>
  </sheetPr>
  <dimension ref="A1:P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14" min="3" style="0" width="8.61"/>
    <col collapsed="false" customWidth="true" hidden="false" outlineLevel="0" max="16" min="15" style="0" width="12"/>
  </cols>
  <sheetData>
    <row r="1" customFormat="false" ht="33.75" hidden="false" customHeight="true" outlineLevel="0" collapsed="false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customFormat="false" ht="19.5" hidden="false" customHeight="true" outlineLevel="0" collapsed="false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customFormat="false" ht="6" hidden="false" customHeight="true" outlineLevel="0" collapsed="false"/>
    <row r="4" customFormat="false" ht="30" hidden="false" customHeight="true" outlineLevel="0" collapsed="false">
      <c r="A4" s="45" t="s">
        <v>47</v>
      </c>
      <c r="B4" s="46" t="s">
        <v>48</v>
      </c>
      <c r="C4" s="47" t="s">
        <v>49</v>
      </c>
      <c r="D4" s="47" t="s">
        <v>50</v>
      </c>
      <c r="E4" s="47" t="s">
        <v>51</v>
      </c>
      <c r="F4" s="47" t="s">
        <v>52</v>
      </c>
      <c r="G4" s="47" t="s">
        <v>53</v>
      </c>
      <c r="H4" s="47" t="s">
        <v>54</v>
      </c>
      <c r="I4" s="47" t="s">
        <v>55</v>
      </c>
      <c r="J4" s="47" t="s">
        <v>56</v>
      </c>
      <c r="K4" s="47" t="s">
        <v>57</v>
      </c>
      <c r="L4" s="47" t="s">
        <v>58</v>
      </c>
      <c r="M4" s="47" t="s">
        <v>59</v>
      </c>
      <c r="N4" s="47" t="s">
        <v>60</v>
      </c>
      <c r="O4" s="46" t="s">
        <v>61</v>
      </c>
      <c r="P4" s="46" t="s">
        <v>62</v>
      </c>
    </row>
    <row r="5" customFormat="false" ht="21" hidden="false" customHeight="true" outlineLevel="0" collapsed="false">
      <c r="A5" s="48" t="s">
        <v>63</v>
      </c>
      <c r="B5" s="49" t="n">
        <v>2650</v>
      </c>
      <c r="C5" s="50" t="n">
        <v>2650</v>
      </c>
      <c r="D5" s="50" t="n">
        <v>2650</v>
      </c>
      <c r="E5" s="50" t="n">
        <v>2650</v>
      </c>
      <c r="F5" s="50" t="n">
        <v>2650</v>
      </c>
      <c r="G5" s="50" t="n">
        <v>2650</v>
      </c>
      <c r="H5" s="50" t="n">
        <v>3450</v>
      </c>
      <c r="I5" s="50" t="n">
        <v>2650</v>
      </c>
      <c r="J5" s="50" t="n">
        <v>2650</v>
      </c>
      <c r="K5" s="50" t="n">
        <v>2650</v>
      </c>
      <c r="L5" s="50" t="n">
        <v>2650</v>
      </c>
      <c r="M5" s="50" t="n">
        <v>3950</v>
      </c>
      <c r="N5" s="50" t="n">
        <v>2650</v>
      </c>
      <c r="O5" s="51" t="n">
        <f aca="false">SUM(C5:N5)</f>
        <v>33900</v>
      </c>
      <c r="P5" s="52" t="n">
        <f aca="false">O5/12</f>
        <v>2825</v>
      </c>
    </row>
    <row r="6" customFormat="false" ht="21" hidden="false" customHeight="true" outlineLevel="0" collapsed="false">
      <c r="A6" s="53" t="s">
        <v>64</v>
      </c>
      <c r="B6" s="54" t="n">
        <v>1850</v>
      </c>
      <c r="C6" s="55" t="n">
        <v>1850</v>
      </c>
      <c r="D6" s="55" t="n">
        <v>1850</v>
      </c>
      <c r="E6" s="55" t="n">
        <v>1850</v>
      </c>
      <c r="F6" s="55" t="n">
        <v>1850</v>
      </c>
      <c r="G6" s="55" t="n">
        <v>1850</v>
      </c>
      <c r="H6" s="55" t="n">
        <v>1850</v>
      </c>
      <c r="I6" s="55" t="n">
        <v>1850</v>
      </c>
      <c r="J6" s="55" t="n">
        <v>1850</v>
      </c>
      <c r="K6" s="55" t="n">
        <v>1850</v>
      </c>
      <c r="L6" s="55" t="n">
        <v>1850</v>
      </c>
      <c r="M6" s="55" t="n">
        <v>1850</v>
      </c>
      <c r="N6" s="55" t="n">
        <v>1850</v>
      </c>
      <c r="O6" s="51" t="n">
        <f aca="false">SUM(C6:N6)</f>
        <v>22200</v>
      </c>
      <c r="P6" s="56" t="n">
        <f aca="false">O6/12</f>
        <v>1850</v>
      </c>
    </row>
    <row r="7" customFormat="false" ht="21" hidden="false" customHeight="true" outlineLevel="0" collapsed="false">
      <c r="A7" s="48" t="s">
        <v>65</v>
      </c>
      <c r="B7" s="49" t="n">
        <v>200</v>
      </c>
      <c r="C7" s="50" t="n">
        <v>150</v>
      </c>
      <c r="D7" s="50"/>
      <c r="E7" s="50" t="n">
        <v>220</v>
      </c>
      <c r="F7" s="50"/>
      <c r="G7" s="50" t="n">
        <v>180</v>
      </c>
      <c r="H7" s="50"/>
      <c r="I7" s="50" t="n">
        <v>300</v>
      </c>
      <c r="J7" s="50"/>
      <c r="K7" s="50" t="n">
        <v>120</v>
      </c>
      <c r="L7" s="50"/>
      <c r="M7" s="50" t="n">
        <v>250</v>
      </c>
      <c r="N7" s="50" t="n">
        <v>400</v>
      </c>
      <c r="O7" s="51" t="n">
        <f aca="false">SUM(C7:N7)</f>
        <v>1620</v>
      </c>
      <c r="P7" s="52" t="n">
        <f aca="false">O7/12</f>
        <v>135</v>
      </c>
    </row>
    <row r="8" customFormat="false" ht="21" hidden="false" customHeight="true" outlineLevel="0" collapsed="false">
      <c r="A8" s="53" t="s">
        <v>66</v>
      </c>
      <c r="B8" s="54" t="n">
        <v>255</v>
      </c>
      <c r="C8" s="55" t="n">
        <v>255</v>
      </c>
      <c r="D8" s="55" t="n">
        <v>255</v>
      </c>
      <c r="E8" s="55" t="n">
        <v>255</v>
      </c>
      <c r="F8" s="55" t="n">
        <v>255</v>
      </c>
      <c r="G8" s="55" t="n">
        <v>255</v>
      </c>
      <c r="H8" s="55" t="n">
        <v>255</v>
      </c>
      <c r="I8" s="55" t="n">
        <v>255</v>
      </c>
      <c r="J8" s="55" t="n">
        <v>255</v>
      </c>
      <c r="K8" s="55" t="n">
        <v>255</v>
      </c>
      <c r="L8" s="55" t="n">
        <v>255</v>
      </c>
      <c r="M8" s="55" t="n">
        <v>255</v>
      </c>
      <c r="N8" s="55" t="n">
        <v>255</v>
      </c>
      <c r="O8" s="51" t="n">
        <f aca="false">SUM(C8:N8)</f>
        <v>3060</v>
      </c>
      <c r="P8" s="56" t="n">
        <f aca="false">O8/12</f>
        <v>255</v>
      </c>
    </row>
    <row r="9" customFormat="false" ht="21" hidden="false" customHeight="true" outlineLevel="0" collapsed="false">
      <c r="A9" s="48" t="s">
        <v>67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1" t="n">
        <f aca="false">SUM(C9:N9)</f>
        <v>0</v>
      </c>
      <c r="P9" s="52" t="n">
        <f aca="false">O9/12</f>
        <v>0</v>
      </c>
    </row>
    <row r="10" customFormat="false" ht="21" hidden="false" customHeight="true" outlineLevel="0" collapsed="false">
      <c r="A10" s="53" t="s">
        <v>68</v>
      </c>
      <c r="B10" s="54"/>
      <c r="C10" s="55"/>
      <c r="D10" s="55"/>
      <c r="E10" s="55"/>
      <c r="F10" s="55"/>
      <c r="G10" s="55"/>
      <c r="H10" s="55"/>
      <c r="I10" s="55"/>
      <c r="J10" s="55" t="n">
        <v>180</v>
      </c>
      <c r="K10" s="55"/>
      <c r="L10" s="55"/>
      <c r="M10" s="55"/>
      <c r="N10" s="55" t="n">
        <v>320</v>
      </c>
      <c r="O10" s="51" t="n">
        <f aca="false">SUM(C10:N10)</f>
        <v>500</v>
      </c>
      <c r="P10" s="56" t="n">
        <f aca="false">O10/12</f>
        <v>41.6666666666667</v>
      </c>
    </row>
    <row r="11" customFormat="false" ht="25.5" hidden="false" customHeight="true" outlineLevel="0" collapsed="false">
      <c r="A11" s="57" t="s">
        <v>69</v>
      </c>
      <c r="B11" s="58" t="n">
        <f aca="false">SUM(B5:B10)</f>
        <v>4955</v>
      </c>
      <c r="C11" s="59" t="n">
        <f aca="false">SUM(C5:C10)</f>
        <v>4905</v>
      </c>
      <c r="D11" s="59" t="n">
        <f aca="false">SUM(D5:D10)</f>
        <v>4755</v>
      </c>
      <c r="E11" s="59" t="n">
        <f aca="false">SUM(E5:E10)</f>
        <v>4975</v>
      </c>
      <c r="F11" s="59" t="n">
        <f aca="false">SUM(F5:F10)</f>
        <v>4755</v>
      </c>
      <c r="G11" s="59" t="n">
        <f aca="false">SUM(G5:G10)</f>
        <v>4935</v>
      </c>
      <c r="H11" s="59" t="n">
        <f aca="false">SUM(H5:H10)</f>
        <v>5555</v>
      </c>
      <c r="I11" s="59" t="n">
        <f aca="false">SUM(I5:I10)</f>
        <v>5055</v>
      </c>
      <c r="J11" s="59" t="n">
        <f aca="false">SUM(J5:J10)</f>
        <v>4935</v>
      </c>
      <c r="K11" s="59" t="n">
        <f aca="false">SUM(K5:K10)</f>
        <v>4875</v>
      </c>
      <c r="L11" s="59" t="n">
        <f aca="false">SUM(L5:L10)</f>
        <v>4755</v>
      </c>
      <c r="M11" s="59" t="n">
        <f aca="false">SUM(M5:M10)</f>
        <v>6305</v>
      </c>
      <c r="N11" s="59" t="n">
        <f aca="false">SUM(N5:N10)</f>
        <v>5475</v>
      </c>
      <c r="O11" s="60" t="n">
        <f aca="false">SUM(O5:O10)</f>
        <v>61280</v>
      </c>
      <c r="P11" s="58" t="n">
        <f aca="false">O11/12</f>
        <v>5106.66666666667</v>
      </c>
    </row>
    <row r="13" customFormat="false" ht="18" hidden="false" customHeight="true" outlineLevel="0" collapsed="false">
      <c r="A13" s="61" t="s">
        <v>70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</sheetData>
  <mergeCells count="3">
    <mergeCell ref="A1:P1"/>
    <mergeCell ref="A2:P2"/>
    <mergeCell ref="A13:P13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872B"/>
    <pageSetUpPr fitToPage="true"/>
  </sheetPr>
  <dimension ref="A1:Q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3"/>
    <col collapsed="false" customWidth="true" hidden="false" outlineLevel="0" max="14" min="3" style="0" width="8.2"/>
    <col collapsed="false" customWidth="true" hidden="false" outlineLevel="0" max="17" min="15" style="0" width="12"/>
  </cols>
  <sheetData>
    <row r="1" customFormat="false" ht="33.75" hidden="false" customHeight="true" outlineLevel="0" collapsed="false">
      <c r="A1" s="43" t="s">
        <v>71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customFormat="false" ht="19.5" hidden="false" customHeight="true" outlineLevel="0" collapsed="false">
      <c r="A2" s="44" t="s">
        <v>72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customFormat="false" ht="6" hidden="false" customHeight="true" outlineLevel="0" collapsed="false"/>
    <row r="4" customFormat="false" ht="30" hidden="false" customHeight="true" outlineLevel="0" collapsed="false">
      <c r="A4" s="45" t="s">
        <v>73</v>
      </c>
      <c r="B4" s="46" t="s">
        <v>74</v>
      </c>
      <c r="C4" s="47" t="s">
        <v>49</v>
      </c>
      <c r="D4" s="47" t="s">
        <v>50</v>
      </c>
      <c r="E4" s="47" t="s">
        <v>51</v>
      </c>
      <c r="F4" s="47" t="s">
        <v>52</v>
      </c>
      <c r="G4" s="47" t="s">
        <v>53</v>
      </c>
      <c r="H4" s="47" t="s">
        <v>54</v>
      </c>
      <c r="I4" s="47" t="s">
        <v>55</v>
      </c>
      <c r="J4" s="47" t="s">
        <v>56</v>
      </c>
      <c r="K4" s="47" t="s">
        <v>57</v>
      </c>
      <c r="L4" s="47" t="s">
        <v>58</v>
      </c>
      <c r="M4" s="47" t="s">
        <v>59</v>
      </c>
      <c r="N4" s="47" t="s">
        <v>60</v>
      </c>
      <c r="O4" s="46" t="s">
        <v>61</v>
      </c>
      <c r="P4" s="46" t="s">
        <v>62</v>
      </c>
      <c r="Q4" s="46" t="s">
        <v>75</v>
      </c>
    </row>
    <row r="5" customFormat="false" ht="21.75" hidden="false" customHeight="true" outlineLevel="0" collapsed="false">
      <c r="A5" s="62" t="s">
        <v>76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customFormat="false" ht="21" hidden="false" customHeight="true" outlineLevel="0" collapsed="false">
      <c r="A6" s="63" t="s">
        <v>27</v>
      </c>
      <c r="B6" s="49" t="n">
        <v>1150</v>
      </c>
      <c r="C6" s="50" t="n">
        <v>1150</v>
      </c>
      <c r="D6" s="50" t="n">
        <v>1150</v>
      </c>
      <c r="E6" s="50" t="n">
        <v>1150</v>
      </c>
      <c r="F6" s="50" t="n">
        <v>1150</v>
      </c>
      <c r="G6" s="50" t="n">
        <v>1150</v>
      </c>
      <c r="H6" s="50" t="n">
        <v>1150</v>
      </c>
      <c r="I6" s="50" t="n">
        <v>1150</v>
      </c>
      <c r="J6" s="50" t="n">
        <v>1150</v>
      </c>
      <c r="K6" s="50" t="n">
        <v>1150</v>
      </c>
      <c r="L6" s="50" t="n">
        <v>1150</v>
      </c>
      <c r="M6" s="50" t="n">
        <v>1150</v>
      </c>
      <c r="N6" s="50" t="n">
        <v>1150</v>
      </c>
      <c r="O6" s="51" t="n">
        <f aca="false">SUM(C6:N6)</f>
        <v>13800</v>
      </c>
      <c r="P6" s="52" t="n">
        <f aca="false">O6/12</f>
        <v>1150</v>
      </c>
      <c r="Q6" s="23" t="n">
        <f aca="false">B6-P6</f>
        <v>0</v>
      </c>
    </row>
    <row r="7" customFormat="false" ht="21" hidden="false" customHeight="true" outlineLevel="0" collapsed="false">
      <c r="A7" s="64" t="s">
        <v>28</v>
      </c>
      <c r="B7" s="54" t="n">
        <v>230</v>
      </c>
      <c r="C7" s="55" t="n">
        <v>260</v>
      </c>
      <c r="D7" s="55" t="n">
        <v>255</v>
      </c>
      <c r="E7" s="55" t="n">
        <v>240</v>
      </c>
      <c r="F7" s="55" t="n">
        <v>220</v>
      </c>
      <c r="G7" s="55" t="n">
        <v>210</v>
      </c>
      <c r="H7" s="55" t="n">
        <v>205</v>
      </c>
      <c r="I7" s="55" t="n">
        <v>205</v>
      </c>
      <c r="J7" s="55" t="n">
        <v>205</v>
      </c>
      <c r="K7" s="55" t="n">
        <v>215</v>
      </c>
      <c r="L7" s="55" t="n">
        <v>235</v>
      </c>
      <c r="M7" s="55" t="n">
        <v>250</v>
      </c>
      <c r="N7" s="55" t="n">
        <v>260</v>
      </c>
      <c r="O7" s="51" t="n">
        <f aca="false">SUM(C7:N7)</f>
        <v>2760</v>
      </c>
      <c r="P7" s="56" t="n">
        <f aca="false">O7/12</f>
        <v>230</v>
      </c>
      <c r="Q7" s="29" t="n">
        <f aca="false">B7-P7</f>
        <v>0</v>
      </c>
    </row>
    <row r="8" customFormat="false" ht="21" hidden="false" customHeight="true" outlineLevel="0" collapsed="false">
      <c r="A8" s="63" t="s">
        <v>29</v>
      </c>
      <c r="B8" s="49" t="n">
        <v>55</v>
      </c>
      <c r="C8" s="50" t="n">
        <v>55</v>
      </c>
      <c r="D8" s="50" t="n">
        <v>55</v>
      </c>
      <c r="E8" s="50" t="n">
        <v>55</v>
      </c>
      <c r="F8" s="50" t="n">
        <v>55</v>
      </c>
      <c r="G8" s="50" t="n">
        <v>55</v>
      </c>
      <c r="H8" s="50" t="n">
        <v>55</v>
      </c>
      <c r="I8" s="50" t="n">
        <v>55</v>
      </c>
      <c r="J8" s="50" t="n">
        <v>55</v>
      </c>
      <c r="K8" s="50" t="n">
        <v>55</v>
      </c>
      <c r="L8" s="50" t="n">
        <v>55</v>
      </c>
      <c r="M8" s="50" t="n">
        <v>55</v>
      </c>
      <c r="N8" s="50" t="n">
        <v>55</v>
      </c>
      <c r="O8" s="51" t="n">
        <f aca="false">SUM(C8:N8)</f>
        <v>660</v>
      </c>
      <c r="P8" s="52" t="n">
        <f aca="false">O8/12</f>
        <v>55</v>
      </c>
      <c r="Q8" s="23" t="n">
        <f aca="false">B8-P8</f>
        <v>0</v>
      </c>
    </row>
    <row r="9" customFormat="false" ht="21" hidden="false" customHeight="true" outlineLevel="0" collapsed="false">
      <c r="A9" s="64" t="s">
        <v>30</v>
      </c>
      <c r="B9" s="54" t="n">
        <v>185</v>
      </c>
      <c r="C9" s="55" t="n">
        <v>185</v>
      </c>
      <c r="D9" s="55" t="n">
        <v>185</v>
      </c>
      <c r="E9" s="55" t="n">
        <v>185</v>
      </c>
      <c r="F9" s="55" t="n">
        <v>185</v>
      </c>
      <c r="G9" s="55" t="n">
        <v>185</v>
      </c>
      <c r="H9" s="55" t="n">
        <v>185</v>
      </c>
      <c r="I9" s="55" t="n">
        <v>185</v>
      </c>
      <c r="J9" s="55" t="n">
        <v>185</v>
      </c>
      <c r="K9" s="55" t="n">
        <v>185</v>
      </c>
      <c r="L9" s="55" t="n">
        <v>185</v>
      </c>
      <c r="M9" s="55" t="n">
        <v>185</v>
      </c>
      <c r="N9" s="55" t="n">
        <v>185</v>
      </c>
      <c r="O9" s="51" t="n">
        <f aca="false">SUM(C9:N9)</f>
        <v>2220</v>
      </c>
      <c r="P9" s="56" t="n">
        <f aca="false">O9/12</f>
        <v>185</v>
      </c>
      <c r="Q9" s="29" t="n">
        <f aca="false">B9-P9</f>
        <v>0</v>
      </c>
    </row>
    <row r="10" customFormat="false" ht="21" hidden="false" customHeight="true" outlineLevel="0" collapsed="false">
      <c r="A10" s="63" t="s">
        <v>31</v>
      </c>
      <c r="B10" s="49" t="n">
        <v>145</v>
      </c>
      <c r="C10" s="50" t="n">
        <v>145</v>
      </c>
      <c r="D10" s="50" t="n">
        <v>145</v>
      </c>
      <c r="E10" s="50" t="n">
        <v>145</v>
      </c>
      <c r="F10" s="50" t="n">
        <v>145</v>
      </c>
      <c r="G10" s="50" t="n">
        <v>145</v>
      </c>
      <c r="H10" s="50" t="n">
        <v>145</v>
      </c>
      <c r="I10" s="50" t="n">
        <v>145</v>
      </c>
      <c r="J10" s="50" t="n">
        <v>145</v>
      </c>
      <c r="K10" s="50" t="n">
        <v>145</v>
      </c>
      <c r="L10" s="50" t="n">
        <v>145</v>
      </c>
      <c r="M10" s="50" t="n">
        <v>145</v>
      </c>
      <c r="N10" s="50" t="n">
        <v>145</v>
      </c>
      <c r="O10" s="51" t="n">
        <f aca="false">SUM(C10:N10)</f>
        <v>1740</v>
      </c>
      <c r="P10" s="52" t="n">
        <f aca="false">O10/12</f>
        <v>145</v>
      </c>
      <c r="Q10" s="23" t="n">
        <f aca="false">B10-P10</f>
        <v>0</v>
      </c>
    </row>
    <row r="11" customFormat="false" ht="21" hidden="false" customHeight="true" outlineLevel="0" collapsed="false">
      <c r="A11" s="64" t="s">
        <v>32</v>
      </c>
      <c r="B11" s="54" t="n">
        <v>18</v>
      </c>
      <c r="C11" s="55" t="n">
        <v>18</v>
      </c>
      <c r="D11" s="55" t="n">
        <v>18</v>
      </c>
      <c r="E11" s="55" t="n">
        <v>18</v>
      </c>
      <c r="F11" s="55" t="n">
        <v>18</v>
      </c>
      <c r="G11" s="55" t="n">
        <v>18</v>
      </c>
      <c r="H11" s="55" t="n">
        <v>18</v>
      </c>
      <c r="I11" s="55" t="n">
        <v>18</v>
      </c>
      <c r="J11" s="55" t="n">
        <v>18</v>
      </c>
      <c r="K11" s="55" t="n">
        <v>18</v>
      </c>
      <c r="L11" s="55" t="n">
        <v>18</v>
      </c>
      <c r="M11" s="55" t="n">
        <v>18</v>
      </c>
      <c r="N11" s="55" t="n">
        <v>18</v>
      </c>
      <c r="O11" s="51" t="n">
        <f aca="false">SUM(C11:N11)</f>
        <v>216</v>
      </c>
      <c r="P11" s="56" t="n">
        <f aca="false">O11/12</f>
        <v>18</v>
      </c>
      <c r="Q11" s="29" t="n">
        <f aca="false">B11-P11</f>
        <v>0</v>
      </c>
    </row>
    <row r="12" customFormat="false" ht="21" hidden="false" customHeight="true" outlineLevel="0" collapsed="false">
      <c r="A12" s="63" t="s">
        <v>33</v>
      </c>
      <c r="B12" s="49" t="n">
        <v>45</v>
      </c>
      <c r="C12" s="50" t="n">
        <v>45</v>
      </c>
      <c r="D12" s="50" t="n">
        <v>45</v>
      </c>
      <c r="E12" s="50" t="n">
        <v>45</v>
      </c>
      <c r="F12" s="50" t="n">
        <v>45</v>
      </c>
      <c r="G12" s="50" t="n">
        <v>60</v>
      </c>
      <c r="H12" s="50" t="n">
        <v>45</v>
      </c>
      <c r="I12" s="50" t="n">
        <v>45</v>
      </c>
      <c r="J12" s="50" t="n">
        <v>45</v>
      </c>
      <c r="K12" s="50" t="n">
        <v>45</v>
      </c>
      <c r="L12" s="50" t="n">
        <v>45</v>
      </c>
      <c r="M12" s="50" t="n">
        <v>45</v>
      </c>
      <c r="N12" s="50" t="n">
        <v>60</v>
      </c>
      <c r="O12" s="51" t="n">
        <f aca="false">SUM(C12:N12)</f>
        <v>570</v>
      </c>
      <c r="P12" s="52" t="n">
        <f aca="false">O12/12</f>
        <v>47.5</v>
      </c>
      <c r="Q12" s="23" t="n">
        <f aca="false">B12-P12</f>
        <v>-2.5</v>
      </c>
    </row>
    <row r="13" customFormat="false" ht="21" hidden="false" customHeight="true" outlineLevel="0" collapsed="false">
      <c r="A13" s="64" t="s">
        <v>34</v>
      </c>
      <c r="B13" s="54" t="n">
        <v>180</v>
      </c>
      <c r="C13" s="55" t="n">
        <v>180</v>
      </c>
      <c r="D13" s="55" t="n">
        <v>180</v>
      </c>
      <c r="E13" s="55" t="n">
        <v>180</v>
      </c>
      <c r="F13" s="55" t="n">
        <v>180</v>
      </c>
      <c r="G13" s="55" t="n">
        <v>180</v>
      </c>
      <c r="H13" s="55" t="n">
        <v>180</v>
      </c>
      <c r="I13" s="55" t="n">
        <v>180</v>
      </c>
      <c r="J13" s="55" t="n">
        <v>180</v>
      </c>
      <c r="K13" s="55" t="n">
        <v>180</v>
      </c>
      <c r="L13" s="55" t="n">
        <v>180</v>
      </c>
      <c r="M13" s="55" t="n">
        <v>180</v>
      </c>
      <c r="N13" s="55" t="n">
        <v>180</v>
      </c>
      <c r="O13" s="51" t="n">
        <f aca="false">SUM(C13:N13)</f>
        <v>2160</v>
      </c>
      <c r="P13" s="56" t="n">
        <f aca="false">O13/12</f>
        <v>180</v>
      </c>
      <c r="Q13" s="29" t="n">
        <f aca="false">B13-P13</f>
        <v>0</v>
      </c>
    </row>
    <row r="14" customFormat="false" ht="24" hidden="false" customHeight="true" outlineLevel="0" collapsed="false">
      <c r="A14" s="65" t="s">
        <v>77</v>
      </c>
      <c r="B14" s="66" t="n">
        <f aca="false">SUM(B6:B13)</f>
        <v>2008</v>
      </c>
      <c r="C14" s="67" t="n">
        <f aca="false">SUM(C6:C13)</f>
        <v>2038</v>
      </c>
      <c r="D14" s="67" t="n">
        <f aca="false">SUM(D6:D13)</f>
        <v>2033</v>
      </c>
      <c r="E14" s="67" t="n">
        <f aca="false">SUM(E6:E13)</f>
        <v>2018</v>
      </c>
      <c r="F14" s="67" t="n">
        <f aca="false">SUM(F6:F13)</f>
        <v>1998</v>
      </c>
      <c r="G14" s="67" t="n">
        <f aca="false">SUM(G6:G13)</f>
        <v>2003</v>
      </c>
      <c r="H14" s="67" t="n">
        <f aca="false">SUM(H6:H13)</f>
        <v>1983</v>
      </c>
      <c r="I14" s="67" t="n">
        <f aca="false">SUM(I6:I13)</f>
        <v>1983</v>
      </c>
      <c r="J14" s="67" t="n">
        <f aca="false">SUM(J6:J13)</f>
        <v>1983</v>
      </c>
      <c r="K14" s="67" t="n">
        <f aca="false">SUM(K6:K13)</f>
        <v>1993</v>
      </c>
      <c r="L14" s="67" t="n">
        <f aca="false">SUM(L6:L13)</f>
        <v>2013</v>
      </c>
      <c r="M14" s="67" t="n">
        <f aca="false">SUM(M6:M13)</f>
        <v>2028</v>
      </c>
      <c r="N14" s="67" t="n">
        <f aca="false">SUM(N6:N13)</f>
        <v>2053</v>
      </c>
      <c r="O14" s="66" t="n">
        <f aca="false">SUM(O6:O13)</f>
        <v>24126</v>
      </c>
      <c r="P14" s="66" t="n">
        <f aca="false">O14/12</f>
        <v>2010.5</v>
      </c>
      <c r="Q14" s="68" t="n">
        <f aca="false">B14-P14</f>
        <v>-2.5</v>
      </c>
    </row>
    <row r="15" customFormat="false" ht="21.75" hidden="false" customHeight="true" outlineLevel="0" collapsed="false">
      <c r="A15" s="62" t="s">
        <v>78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customFormat="false" ht="21" hidden="false" customHeight="true" outlineLevel="0" collapsed="false">
      <c r="A16" s="63" t="s">
        <v>35</v>
      </c>
      <c r="B16" s="49" t="n">
        <v>520</v>
      </c>
      <c r="C16" s="50" t="n">
        <v>540</v>
      </c>
      <c r="D16" s="50" t="n">
        <v>510</v>
      </c>
      <c r="E16" s="50" t="n">
        <v>560</v>
      </c>
      <c r="F16" s="50" t="n">
        <v>500</v>
      </c>
      <c r="G16" s="50" t="n">
        <v>530</v>
      </c>
      <c r="H16" s="50" t="n">
        <v>520</v>
      </c>
      <c r="I16" s="50" t="n">
        <v>575</v>
      </c>
      <c r="J16" s="50" t="n">
        <v>560</v>
      </c>
      <c r="K16" s="50" t="n">
        <v>515</v>
      </c>
      <c r="L16" s="50" t="n">
        <v>525</v>
      </c>
      <c r="M16" s="50" t="n">
        <v>560</v>
      </c>
      <c r="N16" s="50" t="n">
        <v>610</v>
      </c>
      <c r="O16" s="51" t="n">
        <f aca="false">SUM(C16:N16)</f>
        <v>6505</v>
      </c>
      <c r="P16" s="52" t="n">
        <f aca="false">O16/12</f>
        <v>542.083333333333</v>
      </c>
      <c r="Q16" s="23" t="n">
        <f aca="false">B16-P16</f>
        <v>-22.0833333333334</v>
      </c>
    </row>
    <row r="17" customFormat="false" ht="21" hidden="false" customHeight="true" outlineLevel="0" collapsed="false">
      <c r="A17" s="64" t="s">
        <v>36</v>
      </c>
      <c r="B17" s="54" t="n">
        <v>120</v>
      </c>
      <c r="C17" s="55" t="n">
        <v>95</v>
      </c>
      <c r="D17" s="55" t="n">
        <v>110</v>
      </c>
      <c r="E17" s="55" t="n">
        <v>140</v>
      </c>
      <c r="F17" s="55" t="n">
        <v>120</v>
      </c>
      <c r="G17" s="55" t="n">
        <v>135</v>
      </c>
      <c r="H17" s="55" t="n">
        <v>150</v>
      </c>
      <c r="I17" s="55" t="n">
        <v>160</v>
      </c>
      <c r="J17" s="55" t="n">
        <v>175</v>
      </c>
      <c r="K17" s="55" t="n">
        <v>120</v>
      </c>
      <c r="L17" s="55" t="n">
        <v>115</v>
      </c>
      <c r="M17" s="55" t="n">
        <v>130</v>
      </c>
      <c r="N17" s="55" t="n">
        <v>185</v>
      </c>
      <c r="O17" s="51" t="n">
        <f aca="false">SUM(C17:N17)</f>
        <v>1635</v>
      </c>
      <c r="P17" s="56" t="n">
        <f aca="false">O17/12</f>
        <v>136.25</v>
      </c>
      <c r="Q17" s="29" t="n">
        <f aca="false">B17-P17</f>
        <v>-16.25</v>
      </c>
    </row>
    <row r="18" customFormat="false" ht="21" hidden="false" customHeight="true" outlineLevel="0" collapsed="false">
      <c r="A18" s="63" t="s">
        <v>37</v>
      </c>
      <c r="B18" s="49" t="n">
        <v>110</v>
      </c>
      <c r="C18" s="50" t="n">
        <v>90</v>
      </c>
      <c r="D18" s="50" t="n">
        <v>120</v>
      </c>
      <c r="E18" s="50" t="n">
        <v>110</v>
      </c>
      <c r="F18" s="50" t="n">
        <v>130</v>
      </c>
      <c r="G18" s="50" t="n">
        <v>150</v>
      </c>
      <c r="H18" s="50" t="n">
        <v>140</v>
      </c>
      <c r="I18" s="50" t="n">
        <v>160</v>
      </c>
      <c r="J18" s="50" t="n">
        <v>155</v>
      </c>
      <c r="K18" s="50" t="n">
        <v>120</v>
      </c>
      <c r="L18" s="50" t="n">
        <v>110</v>
      </c>
      <c r="M18" s="50" t="n">
        <v>130</v>
      </c>
      <c r="N18" s="50" t="n">
        <v>170</v>
      </c>
      <c r="O18" s="51" t="n">
        <f aca="false">SUM(C18:N18)</f>
        <v>1585</v>
      </c>
      <c r="P18" s="52" t="n">
        <f aca="false">O18/12</f>
        <v>132.083333333333</v>
      </c>
      <c r="Q18" s="23" t="n">
        <f aca="false">B18-P18</f>
        <v>-22.0833333333333</v>
      </c>
    </row>
    <row r="19" customFormat="false" ht="21" hidden="false" customHeight="true" outlineLevel="0" collapsed="false">
      <c r="A19" s="64" t="s">
        <v>38</v>
      </c>
      <c r="B19" s="54" t="n">
        <v>80</v>
      </c>
      <c r="C19" s="55"/>
      <c r="D19" s="55" t="n">
        <v>80</v>
      </c>
      <c r="E19" s="55"/>
      <c r="F19" s="55" t="n">
        <v>120</v>
      </c>
      <c r="G19" s="55" t="n">
        <v>60</v>
      </c>
      <c r="H19" s="55"/>
      <c r="I19" s="55" t="n">
        <v>90</v>
      </c>
      <c r="J19" s="55"/>
      <c r="K19" s="55" t="n">
        <v>150</v>
      </c>
      <c r="L19" s="55"/>
      <c r="M19" s="55" t="n">
        <v>110</v>
      </c>
      <c r="N19" s="55" t="n">
        <v>200</v>
      </c>
      <c r="O19" s="51" t="n">
        <f aca="false">SUM(C19:N19)</f>
        <v>810</v>
      </c>
      <c r="P19" s="56" t="n">
        <f aca="false">O19/12</f>
        <v>67.5</v>
      </c>
      <c r="Q19" s="29" t="n">
        <f aca="false">B19-P19</f>
        <v>12.5</v>
      </c>
    </row>
    <row r="20" customFormat="false" ht="21" hidden="false" customHeight="true" outlineLevel="0" collapsed="false">
      <c r="A20" s="63" t="s">
        <v>39</v>
      </c>
      <c r="B20" s="49" t="n">
        <v>60</v>
      </c>
      <c r="C20" s="50" t="n">
        <v>55</v>
      </c>
      <c r="D20" s="50" t="n">
        <v>40</v>
      </c>
      <c r="E20" s="50" t="n">
        <v>70</v>
      </c>
      <c r="F20" s="50" t="n">
        <v>50</v>
      </c>
      <c r="G20" s="50" t="n">
        <v>65</v>
      </c>
      <c r="H20" s="50" t="n">
        <v>45</v>
      </c>
      <c r="I20" s="50" t="n">
        <v>60</v>
      </c>
      <c r="J20" s="50" t="n">
        <v>80</v>
      </c>
      <c r="K20" s="50" t="n">
        <v>50</v>
      </c>
      <c r="L20" s="50" t="n">
        <v>55</v>
      </c>
      <c r="M20" s="50" t="n">
        <v>60</v>
      </c>
      <c r="N20" s="50" t="n">
        <v>75</v>
      </c>
      <c r="O20" s="51" t="n">
        <f aca="false">SUM(C20:N20)</f>
        <v>705</v>
      </c>
      <c r="P20" s="52" t="n">
        <f aca="false">O20/12</f>
        <v>58.75</v>
      </c>
      <c r="Q20" s="23" t="n">
        <f aca="false">B20-P20</f>
        <v>1.25</v>
      </c>
    </row>
    <row r="21" customFormat="false" ht="21" hidden="false" customHeight="true" outlineLevel="0" collapsed="false">
      <c r="A21" s="64" t="s">
        <v>40</v>
      </c>
      <c r="B21" s="54" t="n">
        <v>70</v>
      </c>
      <c r="C21" s="55" t="n">
        <v>60</v>
      </c>
      <c r="D21" s="55"/>
      <c r="E21" s="55" t="n">
        <v>120</v>
      </c>
      <c r="F21" s="55" t="n">
        <v>40</v>
      </c>
      <c r="G21" s="55" t="n">
        <v>90</v>
      </c>
      <c r="H21" s="55"/>
      <c r="I21" s="55" t="n">
        <v>70</v>
      </c>
      <c r="J21" s="55"/>
      <c r="K21" s="55" t="n">
        <v>110</v>
      </c>
      <c r="L21" s="55" t="n">
        <v>50</v>
      </c>
      <c r="M21" s="55" t="n">
        <v>80</v>
      </c>
      <c r="N21" s="55" t="n">
        <v>160</v>
      </c>
      <c r="O21" s="51" t="n">
        <f aca="false">SUM(C21:N21)</f>
        <v>780</v>
      </c>
      <c r="P21" s="56" t="n">
        <f aca="false">O21/12</f>
        <v>65</v>
      </c>
      <c r="Q21" s="29" t="n">
        <f aca="false">B21-P21</f>
        <v>5</v>
      </c>
    </row>
    <row r="22" customFormat="false" ht="21" hidden="false" customHeight="true" outlineLevel="0" collapsed="false">
      <c r="A22" s="63" t="s">
        <v>41</v>
      </c>
      <c r="B22" s="49" t="n">
        <v>200</v>
      </c>
      <c r="C22" s="50"/>
      <c r="D22" s="50"/>
      <c r="E22" s="50" t="n">
        <v>80</v>
      </c>
      <c r="F22" s="50"/>
      <c r="G22" s="50"/>
      <c r="H22" s="50" t="n">
        <v>350</v>
      </c>
      <c r="I22" s="50" t="n">
        <v>600</v>
      </c>
      <c r="J22" s="50" t="n">
        <v>520</v>
      </c>
      <c r="K22" s="50"/>
      <c r="L22" s="50"/>
      <c r="M22" s="50"/>
      <c r="N22" s="50" t="n">
        <v>120</v>
      </c>
      <c r="O22" s="51" t="n">
        <f aca="false">SUM(C22:N22)</f>
        <v>1670</v>
      </c>
      <c r="P22" s="52" t="n">
        <f aca="false">O22/12</f>
        <v>139.166666666667</v>
      </c>
      <c r="Q22" s="23" t="n">
        <f aca="false">B22-P22</f>
        <v>60.8333333333333</v>
      </c>
    </row>
    <row r="23" customFormat="false" ht="21" hidden="false" customHeight="true" outlineLevel="0" collapsed="false">
      <c r="A23" s="64" t="s">
        <v>42</v>
      </c>
      <c r="B23" s="54" t="n">
        <v>50</v>
      </c>
      <c r="C23" s="55" t="n">
        <v>20</v>
      </c>
      <c r="D23" s="55" t="n">
        <v>40</v>
      </c>
      <c r="E23" s="55" t="n">
        <v>30</v>
      </c>
      <c r="F23" s="55"/>
      <c r="G23" s="55" t="n">
        <v>60</v>
      </c>
      <c r="H23" s="55"/>
      <c r="I23" s="55" t="n">
        <v>20</v>
      </c>
      <c r="J23" s="55"/>
      <c r="K23" s="55" t="n">
        <v>30</v>
      </c>
      <c r="L23" s="55"/>
      <c r="M23" s="55" t="n">
        <v>40</v>
      </c>
      <c r="N23" s="55" t="n">
        <v>220</v>
      </c>
      <c r="O23" s="51" t="n">
        <f aca="false">SUM(C23:N23)</f>
        <v>460</v>
      </c>
      <c r="P23" s="56" t="n">
        <f aca="false">O23/12</f>
        <v>38.3333333333333</v>
      </c>
      <c r="Q23" s="29" t="n">
        <f aca="false">B23-P23</f>
        <v>11.6666666666667</v>
      </c>
    </row>
    <row r="24" customFormat="false" ht="21" hidden="false" customHeight="true" outlineLevel="0" collapsed="false">
      <c r="A24" s="63" t="s">
        <v>43</v>
      </c>
      <c r="B24" s="49" t="n">
        <v>60</v>
      </c>
      <c r="C24" s="50" t="n">
        <v>50</v>
      </c>
      <c r="D24" s="50" t="n">
        <v>60</v>
      </c>
      <c r="E24" s="50" t="n">
        <v>40</v>
      </c>
      <c r="F24" s="50" t="n">
        <v>70</v>
      </c>
      <c r="G24" s="50" t="n">
        <v>45</v>
      </c>
      <c r="H24" s="50" t="n">
        <v>55</v>
      </c>
      <c r="I24" s="50" t="n">
        <v>60</v>
      </c>
      <c r="J24" s="50" t="n">
        <v>50</v>
      </c>
      <c r="K24" s="50" t="n">
        <v>65</v>
      </c>
      <c r="L24" s="50" t="n">
        <v>40</v>
      </c>
      <c r="M24" s="50" t="n">
        <v>70</v>
      </c>
      <c r="N24" s="50" t="n">
        <v>90</v>
      </c>
      <c r="O24" s="51" t="n">
        <f aca="false">SUM(C24:N24)</f>
        <v>695</v>
      </c>
      <c r="P24" s="52" t="n">
        <f aca="false">O24/12</f>
        <v>57.9166666666667</v>
      </c>
      <c r="Q24" s="23" t="n">
        <f aca="false">B24-P24</f>
        <v>2.08333333333334</v>
      </c>
    </row>
    <row r="25" customFormat="false" ht="24" hidden="false" customHeight="true" outlineLevel="0" collapsed="false">
      <c r="A25" s="65" t="s">
        <v>79</v>
      </c>
      <c r="B25" s="66" t="n">
        <f aca="false">SUM(B16:B24)</f>
        <v>1270</v>
      </c>
      <c r="C25" s="67" t="n">
        <f aca="false">SUM(C16:C24)</f>
        <v>910</v>
      </c>
      <c r="D25" s="67" t="n">
        <f aca="false">SUM(D16:D24)</f>
        <v>960</v>
      </c>
      <c r="E25" s="67" t="n">
        <f aca="false">SUM(E16:E24)</f>
        <v>1150</v>
      </c>
      <c r="F25" s="67" t="n">
        <f aca="false">SUM(F16:F24)</f>
        <v>1030</v>
      </c>
      <c r="G25" s="67" t="n">
        <f aca="false">SUM(G16:G24)</f>
        <v>1135</v>
      </c>
      <c r="H25" s="67" t="n">
        <f aca="false">SUM(H16:H24)</f>
        <v>1260</v>
      </c>
      <c r="I25" s="67" t="n">
        <f aca="false">SUM(I16:I24)</f>
        <v>1795</v>
      </c>
      <c r="J25" s="67" t="n">
        <f aca="false">SUM(J16:J24)</f>
        <v>1540</v>
      </c>
      <c r="K25" s="67" t="n">
        <f aca="false">SUM(K16:K24)</f>
        <v>1160</v>
      </c>
      <c r="L25" s="67" t="n">
        <f aca="false">SUM(L16:L24)</f>
        <v>895</v>
      </c>
      <c r="M25" s="67" t="n">
        <f aca="false">SUM(M16:M24)</f>
        <v>1180</v>
      </c>
      <c r="N25" s="67" t="n">
        <f aca="false">SUM(N16:N24)</f>
        <v>1830</v>
      </c>
      <c r="O25" s="66" t="n">
        <f aca="false">SUM(O16:O24)</f>
        <v>14845</v>
      </c>
      <c r="P25" s="66" t="n">
        <f aca="false">O25/12</f>
        <v>1237.08333333333</v>
      </c>
      <c r="Q25" s="68" t="n">
        <f aca="false">B25-P25</f>
        <v>32.9166666666667</v>
      </c>
    </row>
    <row r="26" customFormat="false" ht="6" hidden="false" customHeight="true" outlineLevel="0" collapsed="false"/>
    <row r="27" customFormat="false" ht="25.5" hidden="false" customHeight="true" outlineLevel="0" collapsed="false">
      <c r="A27" s="57" t="s">
        <v>80</v>
      </c>
      <c r="B27" s="58" t="n">
        <f aca="false">B14+B25</f>
        <v>3278</v>
      </c>
      <c r="C27" s="59" t="n">
        <f aca="false">C14+C25</f>
        <v>2948</v>
      </c>
      <c r="D27" s="59" t="n">
        <f aca="false">D14+D25</f>
        <v>2993</v>
      </c>
      <c r="E27" s="59" t="n">
        <f aca="false">E14+E25</f>
        <v>3168</v>
      </c>
      <c r="F27" s="59" t="n">
        <f aca="false">F14+F25</f>
        <v>3028</v>
      </c>
      <c r="G27" s="59" t="n">
        <f aca="false">G14+G25</f>
        <v>3138</v>
      </c>
      <c r="H27" s="59" t="n">
        <f aca="false">H14+H25</f>
        <v>3243</v>
      </c>
      <c r="I27" s="59" t="n">
        <f aca="false">I14+I25</f>
        <v>3778</v>
      </c>
      <c r="J27" s="59" t="n">
        <f aca="false">J14+J25</f>
        <v>3523</v>
      </c>
      <c r="K27" s="59" t="n">
        <f aca="false">K14+K25</f>
        <v>3153</v>
      </c>
      <c r="L27" s="59" t="n">
        <f aca="false">L14+L25</f>
        <v>2908</v>
      </c>
      <c r="M27" s="59" t="n">
        <f aca="false">M14+M25</f>
        <v>3208</v>
      </c>
      <c r="N27" s="59" t="n">
        <f aca="false">N14+N25</f>
        <v>3883</v>
      </c>
      <c r="O27" s="60" t="n">
        <f aca="false">O14+O25</f>
        <v>38971</v>
      </c>
      <c r="P27" s="58" t="n">
        <f aca="false">O27/12</f>
        <v>3247.58333333333</v>
      </c>
      <c r="Q27" s="69" t="n">
        <f aca="false">B27-P27</f>
        <v>30.4166666666665</v>
      </c>
    </row>
  </sheetData>
  <mergeCells count="4">
    <mergeCell ref="A1:Q1"/>
    <mergeCell ref="A2:Q2"/>
    <mergeCell ref="A5:Q5"/>
    <mergeCell ref="A15:Q1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C5A6B"/>
    <pageSetUpPr fitToPage="true"/>
  </sheetPr>
  <dimension ref="A1:O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3" min="2" style="0" width="9.2"/>
    <col collapsed="false" customWidth="true" hidden="false" outlineLevel="0" max="14" min="14" style="0" width="12"/>
    <col collapsed="false" customWidth="true" hidden="false" outlineLevel="0" max="15" min="15" style="0" width="11"/>
  </cols>
  <sheetData>
    <row r="1" customFormat="false" ht="33.75" hidden="false" customHeight="true" outlineLevel="0" collapsed="false">
      <c r="A1" s="43" t="s">
        <v>81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customFormat="false" ht="19.5" hidden="false" customHeight="true" outlineLevel="0" collapsed="false">
      <c r="A2" s="44" t="s">
        <v>82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customFormat="false" ht="6" hidden="false" customHeight="true" outlineLevel="0" collapsed="false"/>
    <row r="4" customFormat="false" ht="33.75" hidden="false" customHeight="true" outlineLevel="0" collapsed="false">
      <c r="A4" s="45" t="s">
        <v>83</v>
      </c>
      <c r="B4" s="70" t="s">
        <v>84</v>
      </c>
      <c r="C4" s="70" t="s">
        <v>85</v>
      </c>
      <c r="D4" s="70" t="s">
        <v>86</v>
      </c>
      <c r="E4" s="70" t="s">
        <v>87</v>
      </c>
      <c r="F4" s="70" t="s">
        <v>53</v>
      </c>
      <c r="G4" s="70" t="s">
        <v>88</v>
      </c>
      <c r="H4" s="70" t="s">
        <v>89</v>
      </c>
      <c r="I4" s="70" t="s">
        <v>90</v>
      </c>
      <c r="J4" s="70" t="s">
        <v>91</v>
      </c>
      <c r="K4" s="70" t="s">
        <v>92</v>
      </c>
      <c r="L4" s="70" t="s">
        <v>93</v>
      </c>
      <c r="M4" s="70" t="s">
        <v>94</v>
      </c>
      <c r="N4" s="71" t="s">
        <v>3</v>
      </c>
      <c r="O4" s="46" t="s">
        <v>62</v>
      </c>
    </row>
    <row r="5" customFormat="false" ht="21.75" hidden="false" customHeight="true" outlineLevel="0" collapsed="false">
      <c r="A5" s="72" t="s">
        <v>95</v>
      </c>
      <c r="B5" s="73" t="n">
        <f aca="false">Einnahmen!C11</f>
        <v>4905</v>
      </c>
      <c r="C5" s="73" t="n">
        <f aca="false">Einnahmen!D11</f>
        <v>4755</v>
      </c>
      <c r="D5" s="73" t="n">
        <f aca="false">Einnahmen!E11</f>
        <v>4975</v>
      </c>
      <c r="E5" s="73" t="n">
        <f aca="false">Einnahmen!F11</f>
        <v>4755</v>
      </c>
      <c r="F5" s="73" t="n">
        <f aca="false">Einnahmen!G11</f>
        <v>4935</v>
      </c>
      <c r="G5" s="73" t="n">
        <f aca="false">Einnahmen!H11</f>
        <v>5555</v>
      </c>
      <c r="H5" s="73" t="n">
        <f aca="false">Einnahmen!I11</f>
        <v>5055</v>
      </c>
      <c r="I5" s="73" t="n">
        <f aca="false">Einnahmen!J11</f>
        <v>4935</v>
      </c>
      <c r="J5" s="73" t="n">
        <f aca="false">Einnahmen!K11</f>
        <v>4875</v>
      </c>
      <c r="K5" s="73" t="n">
        <f aca="false">Einnahmen!L11</f>
        <v>4755</v>
      </c>
      <c r="L5" s="73" t="n">
        <f aca="false">Einnahmen!M11</f>
        <v>6305</v>
      </c>
      <c r="M5" s="73" t="n">
        <f aca="false">Einnahmen!N11</f>
        <v>5475</v>
      </c>
      <c r="N5" s="74" t="n">
        <f aca="false">SUM(B5:M5)</f>
        <v>61280</v>
      </c>
      <c r="O5" s="75" t="n">
        <f aca="false">N5/12</f>
        <v>5106.66666666667</v>
      </c>
    </row>
    <row r="6" customFormat="false" ht="21.75" hidden="false" customHeight="true" outlineLevel="0" collapsed="false">
      <c r="A6" s="53" t="s">
        <v>10</v>
      </c>
      <c r="B6" s="36" t="n">
        <f aca="false">Ausgaben!C14</f>
        <v>2038</v>
      </c>
      <c r="C6" s="36" t="n">
        <f aca="false">Ausgaben!D14</f>
        <v>2033</v>
      </c>
      <c r="D6" s="36" t="n">
        <f aca="false">Ausgaben!E14</f>
        <v>2018</v>
      </c>
      <c r="E6" s="36" t="n">
        <f aca="false">Ausgaben!F14</f>
        <v>1998</v>
      </c>
      <c r="F6" s="36" t="n">
        <f aca="false">Ausgaben!G14</f>
        <v>2003</v>
      </c>
      <c r="G6" s="36" t="n">
        <f aca="false">Ausgaben!H14</f>
        <v>1983</v>
      </c>
      <c r="H6" s="36" t="n">
        <f aca="false">Ausgaben!I14</f>
        <v>1983</v>
      </c>
      <c r="I6" s="36" t="n">
        <f aca="false">Ausgaben!J14</f>
        <v>1983</v>
      </c>
      <c r="J6" s="36" t="n">
        <f aca="false">Ausgaben!K14</f>
        <v>1993</v>
      </c>
      <c r="K6" s="36" t="n">
        <f aca="false">Ausgaben!L14</f>
        <v>2013</v>
      </c>
      <c r="L6" s="36" t="n">
        <f aca="false">Ausgaben!M14</f>
        <v>2028</v>
      </c>
      <c r="M6" s="36" t="n">
        <f aca="false">Ausgaben!N14</f>
        <v>2053</v>
      </c>
      <c r="N6" s="74" t="n">
        <f aca="false">SUM(B6:M6)</f>
        <v>24126</v>
      </c>
      <c r="O6" s="76" t="n">
        <f aca="false">N6/12</f>
        <v>2010.5</v>
      </c>
    </row>
    <row r="7" customFormat="false" ht="21.75" hidden="false" customHeight="true" outlineLevel="0" collapsed="false">
      <c r="A7" s="53" t="s">
        <v>17</v>
      </c>
      <c r="B7" s="36" t="n">
        <f aca="false">Ausgaben!C25</f>
        <v>910</v>
      </c>
      <c r="C7" s="36" t="n">
        <f aca="false">Ausgaben!D25</f>
        <v>960</v>
      </c>
      <c r="D7" s="36" t="n">
        <f aca="false">Ausgaben!E25</f>
        <v>1150</v>
      </c>
      <c r="E7" s="36" t="n">
        <f aca="false">Ausgaben!F25</f>
        <v>1030</v>
      </c>
      <c r="F7" s="36" t="n">
        <f aca="false">Ausgaben!G25</f>
        <v>1135</v>
      </c>
      <c r="G7" s="36" t="n">
        <f aca="false">Ausgaben!H25</f>
        <v>1260</v>
      </c>
      <c r="H7" s="36" t="n">
        <f aca="false">Ausgaben!I25</f>
        <v>1795</v>
      </c>
      <c r="I7" s="36" t="n">
        <f aca="false">Ausgaben!J25</f>
        <v>1540</v>
      </c>
      <c r="J7" s="36" t="n">
        <f aca="false">Ausgaben!K25</f>
        <v>1160</v>
      </c>
      <c r="K7" s="36" t="n">
        <f aca="false">Ausgaben!L25</f>
        <v>895</v>
      </c>
      <c r="L7" s="36" t="n">
        <f aca="false">Ausgaben!M25</f>
        <v>1180</v>
      </c>
      <c r="M7" s="36" t="n">
        <f aca="false">Ausgaben!N25</f>
        <v>1830</v>
      </c>
      <c r="N7" s="74" t="n">
        <f aca="false">SUM(B7:M7)</f>
        <v>14845</v>
      </c>
      <c r="O7" s="76" t="n">
        <f aca="false">N7/12</f>
        <v>1237.08333333333</v>
      </c>
    </row>
    <row r="8" customFormat="false" ht="21.75" hidden="false" customHeight="true" outlineLevel="0" collapsed="false">
      <c r="A8" s="77" t="s">
        <v>44</v>
      </c>
      <c r="B8" s="78" t="n">
        <f aca="false">B6+B7</f>
        <v>2948</v>
      </c>
      <c r="C8" s="78" t="n">
        <f aca="false">C6+C7</f>
        <v>2993</v>
      </c>
      <c r="D8" s="78" t="n">
        <f aca="false">D6+D7</f>
        <v>3168</v>
      </c>
      <c r="E8" s="78" t="n">
        <f aca="false">E6+E7</f>
        <v>3028</v>
      </c>
      <c r="F8" s="78" t="n">
        <f aca="false">F6+F7</f>
        <v>3138</v>
      </c>
      <c r="G8" s="78" t="n">
        <f aca="false">G6+G7</f>
        <v>3243</v>
      </c>
      <c r="H8" s="78" t="n">
        <f aca="false">H6+H7</f>
        <v>3778</v>
      </c>
      <c r="I8" s="78" t="n">
        <f aca="false">I6+I7</f>
        <v>3523</v>
      </c>
      <c r="J8" s="78" t="n">
        <f aca="false">J6+J7</f>
        <v>3153</v>
      </c>
      <c r="K8" s="78" t="n">
        <f aca="false">K6+K7</f>
        <v>2908</v>
      </c>
      <c r="L8" s="78" t="n">
        <f aca="false">L6+L7</f>
        <v>3208</v>
      </c>
      <c r="M8" s="78" t="n">
        <f aca="false">M6+M7</f>
        <v>3883</v>
      </c>
      <c r="N8" s="79" t="n">
        <f aca="false">N6+N7</f>
        <v>38971</v>
      </c>
      <c r="O8" s="80" t="n">
        <f aca="false">N8/12</f>
        <v>3247.58333333333</v>
      </c>
    </row>
    <row r="9" customFormat="false" ht="21.75" hidden="false" customHeight="true" outlineLevel="0" collapsed="false">
      <c r="A9" s="81" t="s">
        <v>96</v>
      </c>
      <c r="B9" s="82" t="n">
        <f aca="false">B5-B8</f>
        <v>1957</v>
      </c>
      <c r="C9" s="82" t="n">
        <f aca="false">C5-C8</f>
        <v>1762</v>
      </c>
      <c r="D9" s="82" t="n">
        <f aca="false">D5-D8</f>
        <v>1807</v>
      </c>
      <c r="E9" s="82" t="n">
        <f aca="false">E5-E8</f>
        <v>1727</v>
      </c>
      <c r="F9" s="82" t="n">
        <f aca="false">F5-F8</f>
        <v>1797</v>
      </c>
      <c r="G9" s="82" t="n">
        <f aca="false">G5-G8</f>
        <v>2312</v>
      </c>
      <c r="H9" s="82" t="n">
        <f aca="false">H5-H8</f>
        <v>1277</v>
      </c>
      <c r="I9" s="82" t="n">
        <f aca="false">I5-I8</f>
        <v>1412</v>
      </c>
      <c r="J9" s="82" t="n">
        <f aca="false">J5-J8</f>
        <v>1722</v>
      </c>
      <c r="K9" s="82" t="n">
        <f aca="false">K5-K8</f>
        <v>1847</v>
      </c>
      <c r="L9" s="82" t="n">
        <f aca="false">L5-L8</f>
        <v>3097</v>
      </c>
      <c r="M9" s="82" t="n">
        <f aca="false">M5-M8</f>
        <v>1592</v>
      </c>
      <c r="N9" s="83" t="n">
        <f aca="false">N5-N8</f>
        <v>22309</v>
      </c>
      <c r="O9" s="82" t="n">
        <f aca="false">N9/12</f>
        <v>1859.08333333333</v>
      </c>
    </row>
    <row r="10" customFormat="false" ht="21.75" hidden="false" customHeight="true" outlineLevel="0" collapsed="false">
      <c r="A10" s="84" t="s">
        <v>97</v>
      </c>
      <c r="B10" s="85" t="n">
        <f aca="false">IFERROR(B9/B5,0)</f>
        <v>0.398980632008155</v>
      </c>
      <c r="C10" s="85" t="n">
        <f aca="false">IFERROR(C9/C5,0)</f>
        <v>0.37055730809674</v>
      </c>
      <c r="D10" s="85" t="n">
        <f aca="false">IFERROR(D9/D5,0)</f>
        <v>0.36321608040201</v>
      </c>
      <c r="E10" s="85" t="n">
        <f aca="false">IFERROR(E9/E5,0)</f>
        <v>0.363196635120925</v>
      </c>
      <c r="F10" s="85" t="n">
        <f aca="false">IFERROR(F9/F5,0)</f>
        <v>0.364133738601824</v>
      </c>
      <c r="G10" s="85" t="n">
        <f aca="false">IFERROR(G9/G5,0)</f>
        <v>0.416201620162016</v>
      </c>
      <c r="H10" s="85" t="n">
        <f aca="false">IFERROR(H9/H5,0)</f>
        <v>0.252621167161227</v>
      </c>
      <c r="I10" s="85" t="n">
        <f aca="false">IFERROR(I9/I5,0)</f>
        <v>0.286119554204661</v>
      </c>
      <c r="J10" s="85" t="n">
        <f aca="false">IFERROR(J9/J5,0)</f>
        <v>0.353230769230769</v>
      </c>
      <c r="K10" s="85" t="n">
        <f aca="false">IFERROR(K9/K5,0)</f>
        <v>0.388433228180862</v>
      </c>
      <c r="L10" s="85" t="n">
        <f aca="false">IFERROR(L9/L5,0)</f>
        <v>0.491197462331483</v>
      </c>
      <c r="M10" s="85" t="n">
        <f aca="false">IFERROR(M9/M5,0)</f>
        <v>0.290776255707763</v>
      </c>
      <c r="N10" s="86" t="n">
        <f aca="false">IFERROR(N9/N5,0)</f>
        <v>0.364050261096606</v>
      </c>
      <c r="O10" s="87" t="n">
        <f aca="false">N10</f>
        <v>0.364050261096606</v>
      </c>
    </row>
    <row r="11" customFormat="false" ht="6" hidden="false" customHeight="true" outlineLevel="0" collapsed="false"/>
    <row r="12" customFormat="false" ht="24" hidden="false" customHeight="true" outlineLevel="0" collapsed="false">
      <c r="A12" s="88" t="s">
        <v>98</v>
      </c>
      <c r="B12" s="89" t="n">
        <f aca="false">B9</f>
        <v>1957</v>
      </c>
      <c r="C12" s="89" t="n">
        <f aca="false">B12+C9</f>
        <v>3719</v>
      </c>
      <c r="D12" s="89" t="n">
        <f aca="false">C12+D9</f>
        <v>5526</v>
      </c>
      <c r="E12" s="89" t="n">
        <f aca="false">D12+E9</f>
        <v>7253</v>
      </c>
      <c r="F12" s="89" t="n">
        <f aca="false">E12+F9</f>
        <v>9050</v>
      </c>
      <c r="G12" s="89" t="n">
        <f aca="false">F12+G9</f>
        <v>11362</v>
      </c>
      <c r="H12" s="89" t="n">
        <f aca="false">G12+H9</f>
        <v>12639</v>
      </c>
      <c r="I12" s="89" t="n">
        <f aca="false">H12+I9</f>
        <v>14051</v>
      </c>
      <c r="J12" s="89" t="n">
        <f aca="false">I12+J9</f>
        <v>15773</v>
      </c>
      <c r="K12" s="89" t="n">
        <f aca="false">J12+K9</f>
        <v>17620</v>
      </c>
      <c r="L12" s="89" t="n">
        <f aca="false">K12+L9</f>
        <v>20717</v>
      </c>
      <c r="M12" s="89" t="n">
        <f aca="false">L12+M9</f>
        <v>22309</v>
      </c>
      <c r="N12" s="90" t="n">
        <f aca="false">M12</f>
        <v>22309</v>
      </c>
      <c r="O12" s="91" t="s">
        <v>99</v>
      </c>
    </row>
    <row r="14" customFormat="false" ht="18" hidden="false" customHeight="true" outlineLevel="0" collapsed="false">
      <c r="A14" s="61" t="s">
        <v>100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</row>
  </sheetData>
  <mergeCells count="3">
    <mergeCell ref="A1:O1"/>
    <mergeCell ref="A2:O2"/>
    <mergeCell ref="A14:O14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E7D9"/>
    <pageSetUpPr fitToPage="true"/>
  </sheetPr>
  <dimension ref="A1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04"/>
  </cols>
  <sheetData>
    <row r="1" customFormat="false" ht="36" hidden="false" customHeight="true" outlineLevel="0" collapsed="false">
      <c r="A1" s="92" t="s">
        <v>101</v>
      </c>
      <c r="B1" s="92"/>
    </row>
    <row r="3" customFormat="false" ht="24" hidden="false" customHeight="true" outlineLevel="0" collapsed="false">
      <c r="A3" s="93" t="s">
        <v>102</v>
      </c>
      <c r="B3" s="93"/>
    </row>
    <row r="4" customFormat="false" ht="19.5" hidden="false" customHeight="true" outlineLevel="0" collapsed="false">
      <c r="A4" s="94" t="s">
        <v>103</v>
      </c>
      <c r="B4" s="94"/>
    </row>
    <row r="5" customFormat="false" ht="19.5" hidden="false" customHeight="true" outlineLevel="0" collapsed="false">
      <c r="A5" s="95" t="s">
        <v>104</v>
      </c>
      <c r="B5" s="95"/>
    </row>
    <row r="6" customFormat="false" ht="19.5" hidden="false" customHeight="true" outlineLevel="0" collapsed="false">
      <c r="A6" s="94" t="s">
        <v>105</v>
      </c>
      <c r="B6" s="94"/>
    </row>
    <row r="7" customFormat="false" ht="19.5" hidden="false" customHeight="true" outlineLevel="0" collapsed="false">
      <c r="A7" s="95" t="s">
        <v>106</v>
      </c>
      <c r="B7" s="95"/>
    </row>
    <row r="8" customFormat="false" ht="19.5" hidden="false" customHeight="true" outlineLevel="0" collapsed="false">
      <c r="A8" s="94" t="s">
        <v>107</v>
      </c>
      <c r="B8" s="94"/>
    </row>
    <row r="9" customFormat="false" ht="6" hidden="false" customHeight="true" outlineLevel="0" collapsed="false"/>
    <row r="10" customFormat="false" ht="24" hidden="false" customHeight="true" outlineLevel="0" collapsed="false">
      <c r="A10" s="96" t="s">
        <v>108</v>
      </c>
      <c r="B10" s="96"/>
    </row>
    <row r="11" customFormat="false" ht="19.5" hidden="false" customHeight="true" outlineLevel="0" collapsed="false">
      <c r="A11" s="95" t="s">
        <v>109</v>
      </c>
      <c r="B11" s="95"/>
    </row>
    <row r="12" customFormat="false" ht="19.5" hidden="false" customHeight="true" outlineLevel="0" collapsed="false">
      <c r="A12" s="94" t="s">
        <v>110</v>
      </c>
      <c r="B12" s="94"/>
    </row>
    <row r="13" customFormat="false" ht="19.5" hidden="false" customHeight="true" outlineLevel="0" collapsed="false">
      <c r="A13" s="95" t="s">
        <v>111</v>
      </c>
      <c r="B13" s="95"/>
    </row>
    <row r="14" customFormat="false" ht="19.5" hidden="false" customHeight="true" outlineLevel="0" collapsed="false">
      <c r="A14" s="94" t="s">
        <v>112</v>
      </c>
      <c r="B14" s="94"/>
    </row>
    <row r="15" customFormat="false" ht="6" hidden="false" customHeight="true" outlineLevel="0" collapsed="false"/>
    <row r="16" customFormat="false" ht="24" hidden="false" customHeight="true" outlineLevel="0" collapsed="false">
      <c r="A16" s="93" t="s">
        <v>113</v>
      </c>
      <c r="B16" s="93"/>
    </row>
    <row r="17" customFormat="false" ht="19.5" hidden="false" customHeight="true" outlineLevel="0" collapsed="false">
      <c r="A17" s="95" t="s">
        <v>114</v>
      </c>
      <c r="B17" s="95"/>
    </row>
    <row r="18" customFormat="false" ht="19.5" hidden="false" customHeight="true" outlineLevel="0" collapsed="false">
      <c r="A18" s="94" t="s">
        <v>115</v>
      </c>
      <c r="B18" s="94"/>
    </row>
    <row r="19" customFormat="false" ht="19.5" hidden="false" customHeight="true" outlineLevel="0" collapsed="false">
      <c r="A19" s="95" t="s">
        <v>116</v>
      </c>
      <c r="B19" s="95"/>
    </row>
    <row r="20" customFormat="false" ht="19.5" hidden="false" customHeight="true" outlineLevel="0" collapsed="false">
      <c r="A20" s="94" t="s">
        <v>117</v>
      </c>
      <c r="B20" s="94"/>
    </row>
    <row r="21" customFormat="false" ht="6" hidden="false" customHeight="true" outlineLevel="0" collapsed="false"/>
    <row r="22" customFormat="false" ht="24" hidden="false" customHeight="true" outlineLevel="0" collapsed="false">
      <c r="A22" s="96" t="s">
        <v>118</v>
      </c>
      <c r="B22" s="96"/>
    </row>
    <row r="23" customFormat="false" ht="19.5" hidden="false" customHeight="true" outlineLevel="0" collapsed="false">
      <c r="A23" s="95" t="s">
        <v>119</v>
      </c>
      <c r="B23" s="95"/>
    </row>
    <row r="24" customFormat="false" ht="19.5" hidden="false" customHeight="true" outlineLevel="0" collapsed="false">
      <c r="A24" s="94" t="s">
        <v>120</v>
      </c>
      <c r="B24" s="94"/>
    </row>
    <row r="25" customFormat="false" ht="19.5" hidden="false" customHeight="true" outlineLevel="0" collapsed="false">
      <c r="A25" s="95" t="s">
        <v>121</v>
      </c>
      <c r="B25" s="95"/>
    </row>
    <row r="26" customFormat="false" ht="19.5" hidden="false" customHeight="true" outlineLevel="0" collapsed="false">
      <c r="A26" s="94" t="s">
        <v>122</v>
      </c>
      <c r="B26" s="94"/>
    </row>
    <row r="27" customFormat="false" ht="6" hidden="false" customHeight="true" outlineLevel="0" collapsed="false"/>
    <row r="28" customFormat="false" ht="21.75" hidden="false" customHeight="true" outlineLevel="0" collapsed="false">
      <c r="A28" s="97" t="s">
        <v>123</v>
      </c>
      <c r="B28" s="97"/>
    </row>
  </sheetData>
  <mergeCells count="23">
    <mergeCell ref="A1:B1"/>
    <mergeCell ref="A3:B3"/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6:B16"/>
    <mergeCell ref="A17:B17"/>
    <mergeCell ref="A18:B18"/>
    <mergeCell ref="A19:B19"/>
    <mergeCell ref="A20:B20"/>
    <mergeCell ref="A22:B22"/>
    <mergeCell ref="A23:B23"/>
    <mergeCell ref="A24:B24"/>
    <mergeCell ref="A25:B25"/>
    <mergeCell ref="A26:B26"/>
    <mergeCell ref="A28:B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2026-10-16T05:05:39Z</dcterms:created>
  <dc:creator>openpyxl</dc:creator>
  <dc:description/>
  <dc:language>en-US</dc:language>
  <cp:lastModifiedBy/>
  <dcterms:modified xsi:type="dcterms:W3CDTF">2026-10-16T05:05:40Z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