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44AAC06D-130D-4D76-B501-FD14263DA2AA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Fuhrpark-Übersicht" sheetId="1" r:id="rId1"/>
    <sheet name="Wartungsprotokoll" sheetId="2" r:id="rId2"/>
    <sheet name="Kostenprotokoll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09" i="3" l="1"/>
  <c r="F108" i="3"/>
  <c r="E108" i="3"/>
  <c r="D108" i="3"/>
  <c r="C108" i="3"/>
  <c r="G108" i="3" s="1"/>
  <c r="F107" i="3"/>
  <c r="E107" i="3"/>
  <c r="D107" i="3"/>
  <c r="C107" i="3"/>
  <c r="G107" i="3" s="1"/>
  <c r="F106" i="3"/>
  <c r="E106" i="3"/>
  <c r="D106" i="3"/>
  <c r="G106" i="3" s="1"/>
  <c r="C106" i="3"/>
  <c r="F105" i="3"/>
  <c r="E105" i="3"/>
  <c r="D105" i="3"/>
  <c r="C105" i="3"/>
  <c r="G105" i="3" s="1"/>
  <c r="F104" i="3"/>
  <c r="E104" i="3"/>
  <c r="G104" i="3" s="1"/>
  <c r="D104" i="3"/>
  <c r="C104" i="3"/>
  <c r="F103" i="3"/>
  <c r="E103" i="3"/>
  <c r="D103" i="3"/>
  <c r="C103" i="3"/>
  <c r="G103" i="3" s="1"/>
  <c r="F102" i="3"/>
  <c r="E102" i="3"/>
  <c r="D102" i="3"/>
  <c r="C102" i="3"/>
  <c r="G102" i="3" s="1"/>
  <c r="F101" i="3"/>
  <c r="E101" i="3"/>
  <c r="D101" i="3"/>
  <c r="C101" i="3"/>
  <c r="G101" i="3" s="1"/>
  <c r="F100" i="3"/>
  <c r="E100" i="3"/>
  <c r="G100" i="3" s="1"/>
  <c r="D100" i="3"/>
  <c r="C100" i="3"/>
  <c r="F99" i="3"/>
  <c r="F109" i="3" s="1"/>
  <c r="E99" i="3"/>
  <c r="E109" i="3" s="1"/>
  <c r="D99" i="3"/>
  <c r="C99" i="3"/>
  <c r="C109" i="3" s="1"/>
  <c r="G60" i="2"/>
  <c r="K20" i="1"/>
  <c r="K19" i="1"/>
  <c r="K18" i="1"/>
  <c r="K17" i="1"/>
  <c r="K16" i="1"/>
  <c r="K15" i="1"/>
  <c r="K14" i="1"/>
  <c r="K13" i="1"/>
  <c r="K12" i="1"/>
  <c r="K11" i="1"/>
  <c r="G6" i="1"/>
  <c r="A6" i="1"/>
  <c r="D6" i="1" l="1"/>
  <c r="G99" i="3"/>
  <c r="G109" i="3" l="1"/>
  <c r="M6" i="1"/>
  <c r="J6" i="1"/>
</calcChain>
</file>

<file path=xl/sharedStrings.xml><?xml version="1.0" encoding="utf-8"?>
<sst xmlns="http://schemas.openxmlformats.org/spreadsheetml/2006/main" count="437" uniqueCount="237">
  <si>
    <t>Fahrzeuge gesamt</t>
  </si>
  <si>
    <t>TÜV fällig (&lt; 60 Tage)</t>
  </si>
  <si>
    <t>Wartung überfällig</t>
  </si>
  <si>
    <t>Gesamtkosten 2026 (€)</t>
  </si>
  <si>
    <t>Ø Kosten/Fahrzeug (€)</t>
  </si>
  <si>
    <t>Nr.</t>
  </si>
  <si>
    <t>Kennzeichen</t>
  </si>
  <si>
    <t>Fahrzeugtyp</t>
  </si>
  <si>
    <t>Marke / Modell</t>
  </si>
  <si>
    <t>Baujahr</t>
  </si>
  <si>
    <t>km-Stand</t>
  </si>
  <si>
    <t>Fahrer/in</t>
  </si>
  <si>
    <t>Abteilung</t>
  </si>
  <si>
    <t>Zulassung</t>
  </si>
  <si>
    <t>HU/TÜV
fällig</t>
  </si>
  <si>
    <t>TÜV
Status</t>
  </si>
  <si>
    <t>Letzter
Ölwechsel</t>
  </si>
  <si>
    <t>Nächste
Wartung</t>
  </si>
  <si>
    <t>Fahrzeug-Status</t>
  </si>
  <si>
    <t>HH-AB 1234</t>
  </si>
  <si>
    <t>PKW</t>
  </si>
  <si>
    <t>VW Passat 2.0 TDI</t>
  </si>
  <si>
    <t>A. Bergmann</t>
  </si>
  <si>
    <t>Vertrieb</t>
  </si>
  <si>
    <t>15.03.2021</t>
  </si>
  <si>
    <t>15.03.2027</t>
  </si>
  <si>
    <t>12.01.2026</t>
  </si>
  <si>
    <t>15.11.2026</t>
  </si>
  <si>
    <t>Aktiv</t>
  </si>
  <si>
    <t>HH-CD 5678</t>
  </si>
  <si>
    <t>BMW 320d xDrive</t>
  </si>
  <si>
    <t>M. Hoffmann</t>
  </si>
  <si>
    <t>Geschäftsf.</t>
  </si>
  <si>
    <t>01.07.2020</t>
  </si>
  <si>
    <t>01.07.2026</t>
  </si>
  <si>
    <t>08.03.2026</t>
  </si>
  <si>
    <t>08.09.2026</t>
  </si>
  <si>
    <t>HH-EF 9012</t>
  </si>
  <si>
    <t>Transporter</t>
  </si>
  <si>
    <t>VW Crafter 35</t>
  </si>
  <si>
    <t>T. Krause</t>
  </si>
  <si>
    <t>Lager</t>
  </si>
  <si>
    <t>20.09.2019</t>
  </si>
  <si>
    <t>20.09.2026</t>
  </si>
  <si>
    <t>14.02.2026</t>
  </si>
  <si>
    <t>14.08.2026</t>
  </si>
  <si>
    <t>HH-GH 3456</t>
  </si>
  <si>
    <t>Audi A4 2.0 TDI</t>
  </si>
  <si>
    <t>S. Meier</t>
  </si>
  <si>
    <t>10.11.2022</t>
  </si>
  <si>
    <t>10.11.2028</t>
  </si>
  <si>
    <t>05.05.2026</t>
  </si>
  <si>
    <t>05.11.2026</t>
  </si>
  <si>
    <t>HH-IJ 7890</t>
  </si>
  <si>
    <t>Mercedes C 220d</t>
  </si>
  <si>
    <t>R. Schäfer</t>
  </si>
  <si>
    <t>Service</t>
  </si>
  <si>
    <t>04.04.2018</t>
  </si>
  <si>
    <t>04.04.2026</t>
  </si>
  <si>
    <t>20.04.2026</t>
  </si>
  <si>
    <t>20.10.2026</t>
  </si>
  <si>
    <t>HH-KL 2345</t>
  </si>
  <si>
    <t>Kleintransporter</t>
  </si>
  <si>
    <t>Ford Transit Custom</t>
  </si>
  <si>
    <t>B. Koch</t>
  </si>
  <si>
    <t>Montage</t>
  </si>
  <si>
    <t>22.06.2021</t>
  </si>
  <si>
    <t>22.06.2027</t>
  </si>
  <si>
    <t>10.06.2026</t>
  </si>
  <si>
    <t>10.12.2026</t>
  </si>
  <si>
    <t>HH-MN 6789</t>
  </si>
  <si>
    <t>Toyota Prius 1.8 HEV</t>
  </si>
  <si>
    <t>L. Weber</t>
  </si>
  <si>
    <t>Außendienst</t>
  </si>
  <si>
    <t>08.01.2023</t>
  </si>
  <si>
    <t>08.01.2029</t>
  </si>
  <si>
    <t>03.01.2026</t>
  </si>
  <si>
    <t>03.07.2026</t>
  </si>
  <si>
    <t>HH-OP 0123</t>
  </si>
  <si>
    <t>Skoda Octavia 1.5 TSI</t>
  </si>
  <si>
    <t>C. Braun</t>
  </si>
  <si>
    <t>15.08.2020</t>
  </si>
  <si>
    <t>15.08.2026</t>
  </si>
  <si>
    <t>28.03.2026</t>
  </si>
  <si>
    <t>28.09.2026</t>
  </si>
  <si>
    <t>HH-QR 4567</t>
  </si>
  <si>
    <t>Mercedes Sprinter 316</t>
  </si>
  <si>
    <t>W. Fischer</t>
  </si>
  <si>
    <t>Lieferdienst</t>
  </si>
  <si>
    <t>30.05.2017</t>
  </si>
  <si>
    <t>30.05.2025</t>
  </si>
  <si>
    <t>11.04.2026</t>
  </si>
  <si>
    <t>11.10.2026</t>
  </si>
  <si>
    <t>Überprüfen</t>
  </si>
  <si>
    <t>HH-ST 8901</t>
  </si>
  <si>
    <t>Ford Focus 1.0 EcoBoost</t>
  </si>
  <si>
    <t>N. Schulz</t>
  </si>
  <si>
    <t>17.03.2022</t>
  </si>
  <si>
    <t>17.03.2028</t>
  </si>
  <si>
    <t>22.02.2026</t>
  </si>
  <si>
    <t>22.08.2026</t>
  </si>
  <si>
    <t>ℹ  TÜV-Status wird automatisch aus Spalte J berechnet  ·  Grün = OK  ·  Gelb = bald fällig (&lt; 60 Tage)  ·  Rot = überfällig  ·  Alle gelben Felder manuell befüllen  ·  Blaue Felder = Formeln</t>
  </si>
  <si>
    <t>FAHRZEUGVERWALTUNG 2026  ·  WARTUNGS- UND REPARATURPROTOKOLL</t>
  </si>
  <si>
    <t>Datum</t>
  </si>
  <si>
    <t>Wartungsart / Leistung</t>
  </si>
  <si>
    <t>Werkstatt</t>
  </si>
  <si>
    <t>Kosten (€)</t>
  </si>
  <si>
    <t>Rechnungs-Nr.</t>
  </si>
  <si>
    <t>Nächste Wartung
(Datum)</t>
  </si>
  <si>
    <t>Bemerkung</t>
  </si>
  <si>
    <t>Ölwechsel + Ölfilter</t>
  </si>
  <si>
    <t>Autohaus Nordstern</t>
  </si>
  <si>
    <t>RE-2026-0112</t>
  </si>
  <si>
    <t>12.07.2026</t>
  </si>
  <si>
    <t>inkl. Sichtprüfung</t>
  </si>
  <si>
    <t>08.02.2026</t>
  </si>
  <si>
    <t>Inspektion 30.000 km</t>
  </si>
  <si>
    <t>BMW Werkstatt Hamburg</t>
  </si>
  <si>
    <t>RE-2026-0208</t>
  </si>
  <si>
    <t>08.08.2026</t>
  </si>
  <si>
    <t>Bremsflüssigkeit erneuert</t>
  </si>
  <si>
    <t>Ölwechsel + Luftfilter</t>
  </si>
  <si>
    <t>Fuhrpark-Service GmbH</t>
  </si>
  <si>
    <t>RE-2026-0214</t>
  </si>
  <si>
    <t>28.02.2026</t>
  </si>
  <si>
    <t>HU/AU Hauptuntersuchung</t>
  </si>
  <si>
    <t>Dekra Hamburg</t>
  </si>
  <si>
    <t>RE-2026-0228</t>
  </si>
  <si>
    <t>30.05.2027</t>
  </si>
  <si>
    <t>2 Mängel behoben</t>
  </si>
  <si>
    <t>Reifenwechsel Winter→Sommer</t>
  </si>
  <si>
    <t>Reifen-Schmidt</t>
  </si>
  <si>
    <t>RE-2026-0308</t>
  </si>
  <si>
    <t>01.11.2026</t>
  </si>
  <si>
    <t>Reifen eingelagert</t>
  </si>
  <si>
    <t>15.03.2026</t>
  </si>
  <si>
    <t>HU/AU + Reifenwechsel</t>
  </si>
  <si>
    <t>TÜV Nord Hamburg</t>
  </si>
  <si>
    <t>RE-2026-0315</t>
  </si>
  <si>
    <t>Ohne Beanstandung</t>
  </si>
  <si>
    <t>20.03.2026</t>
  </si>
  <si>
    <t>Inspektion Große</t>
  </si>
  <si>
    <t>Autohaus Elbe</t>
  </si>
  <si>
    <t>RE-2026-0320</t>
  </si>
  <si>
    <t>Kühlmittel aufgefüllt</t>
  </si>
  <si>
    <t>05.04.2026</t>
  </si>
  <si>
    <t>GTÜ Hamburg</t>
  </si>
  <si>
    <t>RE-2026-0405</t>
  </si>
  <si>
    <t>04.04.2027</t>
  </si>
  <si>
    <t>Bestanden ohne Mängel</t>
  </si>
  <si>
    <t>Bremsbeläge vorne + hinten</t>
  </si>
  <si>
    <t>Nutzfahrzeug-Service</t>
  </si>
  <si>
    <t>RE-2026-0411</t>
  </si>
  <si>
    <t>Bremsscheiben OK</t>
  </si>
  <si>
    <t>Ölwechsel + Filter komplett</t>
  </si>
  <si>
    <t>Mercedes-Service</t>
  </si>
  <si>
    <t>RE-2026-0420</t>
  </si>
  <si>
    <t>Ölwechsel + Inspektion klein</t>
  </si>
  <si>
    <t>Audi Zentrum Hamburg</t>
  </si>
  <si>
    <t>RE-2026-0505</t>
  </si>
  <si>
    <t>Luftfilter getauscht</t>
  </si>
  <si>
    <t>Ölwechsel 15.000 km</t>
  </si>
  <si>
    <t>Ford Werkstatt Nord</t>
  </si>
  <si>
    <t>RE-2026-0610</t>
  </si>
  <si>
    <t>22.06.2026</t>
  </si>
  <si>
    <t>RE-2026-0622</t>
  </si>
  <si>
    <t>15.08.2028</t>
  </si>
  <si>
    <t>Bestanden</t>
  </si>
  <si>
    <t>Ölwechsel Hybrid-Service</t>
  </si>
  <si>
    <t>Toyota Werkstatt</t>
  </si>
  <si>
    <t>RE-2026-0703</t>
  </si>
  <si>
    <t>03.01.2027</t>
  </si>
  <si>
    <t>Hybridbatterie geprüft OK</t>
  </si>
  <si>
    <t>28.07.2026</t>
  </si>
  <si>
    <t>Klimaanlage desinfiziert</t>
  </si>
  <si>
    <t>Autohaus BMW</t>
  </si>
  <si>
    <t>RE-2026-0728</t>
  </si>
  <si>
    <t>28.07.2027</t>
  </si>
  <si>
    <t>Pollen-/Aktivkohlefilter neu</t>
  </si>
  <si>
    <t>Reifenwechsel Sommer→Winter</t>
  </si>
  <si>
    <t>RE-2026-0815</t>
  </si>
  <si>
    <t>01.04.2027</t>
  </si>
  <si>
    <t>Ölwechsel + Inspektion</t>
  </si>
  <si>
    <t>RE-2026-0928</t>
  </si>
  <si>
    <t>28.03.2027</t>
  </si>
  <si>
    <t>Spurstange geprüft OK</t>
  </si>
  <si>
    <t>WARTUNGSKOSTEN GESAMT</t>
  </si>
  <si>
    <t>ℹ  Alle Felder manuell eintragen  ·  Spalte G (Kosten) fließt automatisch in Kostenprotokoll ein  ·  Dropdown in Spalte D für Wartungsart verfügbar</t>
  </si>
  <si>
    <t>FAHRZEUGVERWALTUNG 2026  ·  KOSTENPROTOKOLL (TCO)</t>
  </si>
  <si>
    <t>Kostenkategorie</t>
  </si>
  <si>
    <t>Beschreibung</t>
  </si>
  <si>
    <t>Menge / Liter</t>
  </si>
  <si>
    <t>Betrag (€)</t>
  </si>
  <si>
    <t>02.01.2026</t>
  </si>
  <si>
    <t>Kraftstoff</t>
  </si>
  <si>
    <t>Diesel tanken A7 Raststätte</t>
  </si>
  <si>
    <t>08.01.2026</t>
  </si>
  <si>
    <t>Diesel tanken Hamburg-Nord</t>
  </si>
  <si>
    <t>Wartung</t>
  </si>
  <si>
    <t>15.01.2026</t>
  </si>
  <si>
    <t>Super Plus tanken Autobahn</t>
  </si>
  <si>
    <t>18.01.2026</t>
  </si>
  <si>
    <t>Diesel tanken Hamburg-Hafen</t>
  </si>
  <si>
    <t>22.01.2026</t>
  </si>
  <si>
    <t>Super E10 tanken Innenstadt</t>
  </si>
  <si>
    <t>28.01.2026</t>
  </si>
  <si>
    <t>20.02.2026</t>
  </si>
  <si>
    <t>Diesel tanken</t>
  </si>
  <si>
    <t>25.02.2026</t>
  </si>
  <si>
    <t>Super E10 tanken</t>
  </si>
  <si>
    <t>05.03.2026</t>
  </si>
  <si>
    <t>Super Plus tanken</t>
  </si>
  <si>
    <t>02.04.2026</t>
  </si>
  <si>
    <t>Versicherung</t>
  </si>
  <si>
    <t>KFZ-Versicherung Q2</t>
  </si>
  <si>
    <t>10.04.2026</t>
  </si>
  <si>
    <t>Diesel tanken Raststätte</t>
  </si>
  <si>
    <t>28.04.2026</t>
  </si>
  <si>
    <t>Super Plus</t>
  </si>
  <si>
    <t>12.05.2026</t>
  </si>
  <si>
    <t>Super E10</t>
  </si>
  <si>
    <t>18.05.2026</t>
  </si>
  <si>
    <t>KFZ-Steuer</t>
  </si>
  <si>
    <t>Kfz-Steuer Jahresbeitrag</t>
  </si>
  <si>
    <t>22.05.2026</t>
  </si>
  <si>
    <t>Diesel tanken Hamburg</t>
  </si>
  <si>
    <t>15.06.2026</t>
  </si>
  <si>
    <t>KOSTENAUSWERTUNG NACH KENNZEICHEN (automatisch aus obigen Buchungen)</t>
  </si>
  <si>
    <t>Modell</t>
  </si>
  <si>
    <t>Kraftstoff (€)</t>
  </si>
  <si>
    <t>Wartung (€)</t>
  </si>
  <si>
    <t>Versicherung (€)</t>
  </si>
  <si>
    <t>Steuer (€)</t>
  </si>
  <si>
    <t>GESAMT (€)</t>
  </si>
  <si>
    <t>FUHRPARK GESAMT</t>
  </si>
  <si>
    <t>ℹ  Oben: alle Buchungen manuell eintragen (Datum, Kennzeichen, Kategorie, Betrag)  ·  Unten: Auswertung je Fahrzeug wird automatisch per SUMPRODUCT berechnet</t>
  </si>
  <si>
    <t xml:space="preserve">FAHRZEUGVERWALTUNG  ·  FUHRPARK-ÜBERSICHT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</si>
</sst>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 €&quot;"/>
    <numFmt numFmtId="165" formatCode="dd\.mm\.yyyy"/>
    <numFmt numFmtId="166" formatCode="#,##0.00&quot; €&quot;"/>
    <numFmt numFmtId="167" formatCode="#,##0.0"/>
  </numFmts>
  <fonts count="23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b/>
      <sz val="8"/>
      <color rgb="FFF2C057"/>
      <name val="Calibri"/>
      <charset val="1"/>
    </font>
    <font>
      <b/>
      <sz val="14"/>
      <color rgb="FFFFFFFF"/>
      <name val="Calibri"/>
      <charset val="1"/>
    </font>
    <font>
      <b/>
      <sz val="9"/>
      <color rgb="FFFFFFFF"/>
      <name val="Calibri"/>
      <charset val="1"/>
    </font>
    <font>
      <b/>
      <sz val="10"/>
      <color rgb="FFF2C057"/>
      <name val="Calibri"/>
      <charset val="1"/>
    </font>
    <font>
      <b/>
      <sz val="10"/>
      <color rgb="FF1C3557"/>
      <name val="Calibri"/>
      <charset val="1"/>
    </font>
    <font>
      <sz val="10"/>
      <color rgb="FF0F1D2F"/>
      <name val="Calibri"/>
      <charset val="1"/>
    </font>
    <font>
      <b/>
      <sz val="9"/>
      <color rgb="FF14532D"/>
      <name val="Calibri"/>
      <charset val="1"/>
    </font>
    <font>
      <b/>
      <sz val="9"/>
      <color rgb="FF991B1B"/>
      <name val="Calibri"/>
      <charset val="1"/>
    </font>
    <font>
      <i/>
      <sz val="8"/>
      <color rgb="FF0F1D2F"/>
      <name val="Calibri"/>
      <charset val="1"/>
    </font>
    <font>
      <b/>
      <sz val="16"/>
      <color rgb="FFFFFFFF"/>
      <name val="Calibri"/>
      <charset val="1"/>
    </font>
    <font>
      <i/>
      <sz val="9"/>
      <color rgb="FF0F1D2F"/>
      <name val="Calibri"/>
      <charset val="1"/>
    </font>
    <font>
      <b/>
      <sz val="12"/>
      <color rgb="FF1C3557"/>
      <name val="Calibri"/>
      <charset val="1"/>
    </font>
    <font>
      <i/>
      <sz val="8"/>
      <color rgb="FF888888"/>
      <name val="Calibri"/>
      <charset val="1"/>
    </font>
    <font>
      <b/>
      <sz val="9"/>
      <color rgb="FF1C3557"/>
      <name val="Calibri"/>
      <charset val="1"/>
    </font>
    <font>
      <b/>
      <sz val="11"/>
      <color rgb="FF1C3557"/>
      <name val="Calibri"/>
      <charset val="1"/>
    </font>
    <font>
      <b/>
      <sz val="9"/>
      <color rgb="FF92400E"/>
      <name val="Calibri"/>
      <charset val="1"/>
    </font>
    <font>
      <b/>
      <sz val="9"/>
      <color rgb="FF5B21B6"/>
      <name val="Calibri"/>
      <charset val="1"/>
    </font>
    <font>
      <b/>
      <sz val="9"/>
      <color rgb="FF831843"/>
      <name val="Calibri"/>
      <charset val="1"/>
    </font>
    <font>
      <b/>
      <sz val="11"/>
      <color rgb="FFFFFFFF"/>
      <name val="Calibri"/>
      <charset val="1"/>
    </font>
    <font>
      <sz val="10"/>
      <color rgb="FF1C3557"/>
      <name val="Calibri"/>
      <charset val="1"/>
    </font>
    <font>
      <b/>
      <sz val="12"/>
      <color rgb="FFFFFFFF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rgb="FF1C3557"/>
        <bgColor rgb="FF0F1D2F"/>
      </patternFill>
    </fill>
    <fill>
      <patternFill patternType="solid">
        <fgColor rgb="FFD4880A"/>
        <bgColor rgb="FFFF6600"/>
      </patternFill>
    </fill>
    <fill>
      <patternFill patternType="solid">
        <fgColor rgb="FF2E5080"/>
        <bgColor rgb="FF1C3557"/>
      </patternFill>
    </fill>
    <fill>
      <patternFill patternType="solid">
        <fgColor rgb="FFFDFEFE"/>
        <bgColor rgb="FFFFFFFF"/>
      </patternFill>
    </fill>
    <fill>
      <patternFill patternType="solid">
        <fgColor rgb="FFE8ECF2"/>
        <bgColor rgb="FFEBF0F8"/>
      </patternFill>
    </fill>
    <fill>
      <patternFill patternType="solid">
        <fgColor rgb="FFDCFCE7"/>
        <bgColor rgb="FFEBF0F8"/>
      </patternFill>
    </fill>
    <fill>
      <patternFill patternType="solid">
        <fgColor rgb="FFF5F7FA"/>
        <bgColor rgb="FFFDFEFE"/>
      </patternFill>
    </fill>
    <fill>
      <patternFill patternType="solid">
        <fgColor rgb="FFFEE2E2"/>
        <bgColor rgb="FFFCE7F3"/>
      </patternFill>
    </fill>
    <fill>
      <patternFill patternType="solid">
        <fgColor rgb="FFFEF3C7"/>
        <bgColor rgb="FFFEE2E2"/>
      </patternFill>
    </fill>
    <fill>
      <patternFill patternType="solid">
        <fgColor rgb="FFEBF0F8"/>
        <bgColor rgb="FFE8ECF2"/>
      </patternFill>
    </fill>
    <fill>
      <patternFill patternType="solid">
        <fgColor rgb="FFEDE9FE"/>
        <bgColor rgb="FFE8ECF2"/>
      </patternFill>
    </fill>
    <fill>
      <patternFill patternType="solid">
        <fgColor rgb="FFFCE7F3"/>
        <bgColor rgb="FFFEE2E2"/>
      </patternFill>
    </fill>
  </fills>
  <borders count="13">
    <border>
      <left/>
      <right/>
      <top/>
      <bottom/>
      <diagonal/>
    </border>
    <border>
      <left style="medium">
        <color rgb="FF1C3557"/>
      </left>
      <right/>
      <top style="medium">
        <color rgb="FF1C3557"/>
      </top>
      <bottom style="medium">
        <color rgb="FF1C3557"/>
      </bottom>
      <diagonal/>
    </border>
    <border>
      <left style="medium">
        <color rgb="FF1C3557"/>
      </left>
      <right style="medium">
        <color rgb="FF1C3557"/>
      </right>
      <top style="medium">
        <color rgb="FF1C3557"/>
      </top>
      <bottom style="medium">
        <color rgb="FF1C3557"/>
      </bottom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  <border>
      <left style="medium">
        <color rgb="FF14532D"/>
      </left>
      <right style="medium">
        <color rgb="FF14532D"/>
      </right>
      <top style="medium">
        <color rgb="FF14532D"/>
      </top>
      <bottom style="medium">
        <color rgb="FF14532D"/>
      </bottom>
      <diagonal/>
    </border>
    <border>
      <left style="medium">
        <color rgb="FF991B1B"/>
      </left>
      <right style="medium">
        <color rgb="FF991B1B"/>
      </right>
      <top style="medium">
        <color rgb="FF991B1B"/>
      </top>
      <bottom style="medium">
        <color rgb="FF991B1B"/>
      </bottom>
      <diagonal/>
    </border>
    <border>
      <left style="hair">
        <color rgb="FFB8C4D6"/>
      </left>
      <right style="hair">
        <color rgb="FFB8C4D6"/>
      </right>
      <top style="hair">
        <color rgb="FFB8C4D6"/>
      </top>
      <bottom style="hair">
        <color rgb="FFB8C4D6"/>
      </bottom>
      <diagonal/>
    </border>
    <border>
      <left style="medium">
        <color rgb="FFD4880A"/>
      </left>
      <right/>
      <top style="medium">
        <color rgb="FFD4880A"/>
      </top>
      <bottom style="medium">
        <color rgb="FFD4880A"/>
      </bottom>
      <diagonal/>
    </border>
    <border>
      <left style="medium">
        <color rgb="FFD4880A"/>
      </left>
      <right style="medium">
        <color rgb="FFD4880A"/>
      </right>
      <top style="medium">
        <color rgb="FFD4880A"/>
      </top>
      <bottom style="medium">
        <color rgb="FFD4880A"/>
      </bottom>
      <diagonal/>
    </border>
    <border>
      <left style="medium">
        <color rgb="FF92400E"/>
      </left>
      <right style="medium">
        <color rgb="FF92400E"/>
      </right>
      <top style="medium">
        <color rgb="FF92400E"/>
      </top>
      <bottom style="medium">
        <color rgb="FF92400E"/>
      </bottom>
      <diagonal/>
    </border>
    <border>
      <left style="medium">
        <color rgb="FF5B21B6"/>
      </left>
      <right style="medium">
        <color rgb="FF5B21B6"/>
      </right>
      <top style="medium">
        <color rgb="FF5B21B6"/>
      </top>
      <bottom style="medium">
        <color rgb="FF5B21B6"/>
      </bottom>
      <diagonal/>
    </border>
    <border>
      <left style="medium">
        <color rgb="FF831843"/>
      </left>
      <right style="medium">
        <color rgb="FF831843"/>
      </right>
      <top style="medium">
        <color rgb="FF831843"/>
      </top>
      <bottom style="medium">
        <color rgb="FF831843"/>
      </bottom>
      <diagonal/>
    </border>
    <border>
      <left style="medium">
        <color rgb="FF2E5080"/>
      </left>
      <right style="medium">
        <color rgb="FF2E5080"/>
      </right>
      <top style="medium">
        <color rgb="FF2E5080"/>
      </top>
      <bottom style="medium">
        <color rgb="FF2E508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0" fillId="2" borderId="0" xfId="0" applyFont="1" applyFill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0" fillId="10" borderId="7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3" borderId="0" xfId="0" applyFill="1"/>
    <xf numFmtId="0" fontId="1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left" vertical="center"/>
    </xf>
    <xf numFmtId="1" fontId="7" fillId="5" borderId="3" xfId="0" applyNumberFormat="1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165" fontId="7" fillId="5" borderId="3" xfId="0" applyNumberFormat="1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left" vertical="center"/>
    </xf>
    <xf numFmtId="0" fontId="7" fillId="8" borderId="3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0" fillId="2" borderId="6" xfId="0" applyFill="1" applyBorder="1"/>
    <xf numFmtId="0" fontId="0" fillId="5" borderId="6" xfId="0" applyFill="1" applyBorder="1"/>
    <xf numFmtId="0" fontId="0" fillId="6" borderId="6" xfId="0" applyFill="1" applyBorder="1"/>
    <xf numFmtId="0" fontId="0" fillId="8" borderId="6" xfId="0" applyFill="1" applyBorder="1"/>
    <xf numFmtId="0" fontId="7" fillId="6" borderId="3" xfId="0" applyFont="1" applyFill="1" applyBorder="1" applyAlignment="1">
      <alignment horizontal="left" vertical="center"/>
    </xf>
    <xf numFmtId="166" fontId="6" fillId="11" borderId="8" xfId="0" applyNumberFormat="1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left" vertical="center"/>
    </xf>
    <xf numFmtId="0" fontId="7" fillId="8" borderId="3" xfId="0" applyFont="1" applyFill="1" applyBorder="1" applyAlignment="1">
      <alignment horizontal="left" vertical="center"/>
    </xf>
    <xf numFmtId="0" fontId="12" fillId="8" borderId="3" xfId="0" applyFont="1" applyFill="1" applyBorder="1" applyAlignment="1">
      <alignment horizontal="left" vertical="center"/>
    </xf>
    <xf numFmtId="166" fontId="3" fillId="2" borderId="2" xfId="0" applyNumberFormat="1" applyFont="1" applyFill="1" applyBorder="1" applyAlignment="1">
      <alignment horizontal="center" vertical="center"/>
    </xf>
    <xf numFmtId="0" fontId="0" fillId="3" borderId="8" xfId="0" applyFill="1" applyBorder="1"/>
    <xf numFmtId="0" fontId="15" fillId="11" borderId="2" xfId="0" applyFont="1" applyFill="1" applyBorder="1" applyAlignment="1">
      <alignment horizontal="center" vertical="center"/>
    </xf>
    <xf numFmtId="167" fontId="7" fillId="5" borderId="3" xfId="0" applyNumberFormat="1" applyFont="1" applyFill="1" applyBorder="1" applyAlignment="1">
      <alignment horizontal="center" vertical="center"/>
    </xf>
    <xf numFmtId="166" fontId="16" fillId="11" borderId="2" xfId="0" applyNumberFormat="1" applyFont="1" applyFill="1" applyBorder="1" applyAlignment="1">
      <alignment horizontal="center" vertical="center"/>
    </xf>
    <xf numFmtId="0" fontId="17" fillId="10" borderId="9" xfId="0" applyFont="1" applyFill="1" applyBorder="1" applyAlignment="1">
      <alignment horizontal="center" vertical="center"/>
    </xf>
    <xf numFmtId="0" fontId="18" fillId="12" borderId="10" xfId="0" applyFont="1" applyFill="1" applyBorder="1" applyAlignment="1">
      <alignment horizontal="center" vertical="center"/>
    </xf>
    <xf numFmtId="0" fontId="19" fillId="13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66" fontId="21" fillId="11" borderId="3" xfId="0" applyNumberFormat="1" applyFont="1" applyFill="1" applyBorder="1" applyAlignment="1">
      <alignment horizontal="center" vertical="center"/>
    </xf>
    <xf numFmtId="166" fontId="20" fillId="2" borderId="2" xfId="0" applyNumberFormat="1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left" vertical="center"/>
    </xf>
    <xf numFmtId="166" fontId="22" fillId="2" borderId="2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008000"/>
      <rgbColor rgb="FF000080"/>
      <rgbColor rgb="FF808000"/>
      <rgbColor rgb="FF5B21B6"/>
      <rgbColor rgb="FF008080"/>
      <rgbColor rgb="FFB8C4D6"/>
      <rgbColor rgb="FF888888"/>
      <rgbColor rgb="FF9999FF"/>
      <rgbColor rgb="FF831843"/>
      <rgbColor rgb="FFFEF3C7"/>
      <rgbColor rgb="FFDCFCE7"/>
      <rgbColor rgb="FF660066"/>
      <rgbColor rgb="FFFF8080"/>
      <rgbColor rgb="FF0066CC"/>
      <rgbColor rgb="FFEDE9F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0F8"/>
      <rgbColor rgb="FFE8ECF2"/>
      <rgbColor rgb="FFFEE2E2"/>
      <rgbColor rgb="FFFCE7F3"/>
      <rgbColor rgb="FFF5F7FA"/>
      <rgbColor rgb="FFFDFEFE"/>
      <rgbColor rgb="FFF2C057"/>
      <rgbColor rgb="FF3366FF"/>
      <rgbColor rgb="FF33CCCC"/>
      <rgbColor rgb="FF99CC00"/>
      <rgbColor rgb="FFFFCC00"/>
      <rgbColor rgb="FFD4880A"/>
      <rgbColor rgb="FFFF6600"/>
      <rgbColor rgb="FF666699"/>
      <rgbColor rgb="FF969696"/>
      <rgbColor rgb="FF1C3557"/>
      <rgbColor rgb="FF339966"/>
      <rgbColor rgb="FF0F1D2F"/>
      <rgbColor rgb="FF333300"/>
      <rgbColor rgb="FF92400E"/>
      <rgbColor rgb="FF993366"/>
      <rgbColor rgb="FF2E5080"/>
      <rgbColor rgb="FF1453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C3557"/>
    <pageSetUpPr fitToPage="1"/>
  </sheetPr>
  <dimension ref="A1:N37"/>
  <sheetViews>
    <sheetView showGridLines="0" tabSelected="1" zoomScaleNormal="100" workbookViewId="0">
      <pane ySplit="3" topLeftCell="A4" activePane="bottomLeft" state="frozen"/>
      <selection pane="bottomLeft" activeCell="A3" sqref="A3:N3"/>
    </sheetView>
  </sheetViews>
  <sheetFormatPr baseColWidth="10" defaultColWidth="8.7109375" defaultRowHeight="15" x14ac:dyDescent="0.25"/>
  <cols>
    <col min="1" max="1" width="5" customWidth="1"/>
    <col min="2" max="2" width="18" customWidth="1"/>
    <col min="3" max="3" width="12" customWidth="1"/>
    <col min="4" max="4" width="16" customWidth="1"/>
    <col min="5" max="6" width="10" customWidth="1"/>
    <col min="7" max="8" width="12" customWidth="1"/>
    <col min="9" max="10" width="13" customWidth="1"/>
    <col min="11" max="12" width="12" customWidth="1"/>
    <col min="13" max="14" width="13" customWidth="1"/>
    <col min="15" max="15" width="5" customWidth="1"/>
  </cols>
  <sheetData>
    <row r="1" spans="1:14" ht="6.75" customHeight="1" x14ac:dyDescent="0.25"/>
    <row r="2" spans="1:14" ht="51.75" customHeight="1" x14ac:dyDescent="0.25">
      <c r="A2" s="10" t="s">
        <v>236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4.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9" customHeight="1" x14ac:dyDescent="0.25"/>
    <row r="5" spans="1:14" ht="25.5" customHeight="1" x14ac:dyDescent="0.25">
      <c r="A5" s="8" t="s">
        <v>0</v>
      </c>
      <c r="B5" s="8"/>
      <c r="C5" s="8"/>
      <c r="D5" s="8" t="s">
        <v>1</v>
      </c>
      <c r="E5" s="8"/>
      <c r="F5" s="8"/>
      <c r="G5" s="8" t="s">
        <v>2</v>
      </c>
      <c r="H5" s="8"/>
      <c r="I5" s="8"/>
      <c r="J5" s="8" t="s">
        <v>3</v>
      </c>
      <c r="K5" s="8"/>
      <c r="L5" s="8"/>
      <c r="M5" s="8" t="s">
        <v>4</v>
      </c>
      <c r="N5" s="8"/>
    </row>
    <row r="6" spans="1:14" ht="37.5" customHeight="1" x14ac:dyDescent="0.25">
      <c r="A6" s="7">
        <f>IFERROR(COUNTA(B11:B60),0)</f>
        <v>10</v>
      </c>
      <c r="B6" s="7"/>
      <c r="C6" s="7"/>
      <c r="D6" s="7">
        <f ca="1">IFERROR(COUNTIFS(K11:K60,"&lt;="&amp;(TODAY()+60),K11:K60,"&gt;="&amp;TODAY()),0)</f>
        <v>0</v>
      </c>
      <c r="E6" s="7"/>
      <c r="F6" s="7"/>
      <c r="G6" s="7">
        <f ca="1">IFERROR(SUMPRODUCT((M11:M60&lt;TODAY())*(M11:M60&lt;&gt;"")*1),0)</f>
        <v>0</v>
      </c>
      <c r="H6" s="7"/>
      <c r="I6" s="7"/>
      <c r="J6" s="6">
        <f>IFERROR(SUM(Kostenprotokoll!G2:G501),0)</f>
        <v>21311.489999999998</v>
      </c>
      <c r="K6" s="6"/>
      <c r="L6" s="6"/>
      <c r="M6" s="6">
        <f>IFERROR(SUM(Kostenprotokoll!G2:G501)/COUNTA(B11:B60),0)</f>
        <v>2131.1489999999999</v>
      </c>
      <c r="N6" s="6"/>
    </row>
    <row r="7" spans="1:14" ht="9" customHeight="1" x14ac:dyDescent="0.25"/>
    <row r="9" spans="1:14" ht="4.5" customHeight="1" x14ac:dyDescent="0.25"/>
    <row r="10" spans="1:14" ht="36" customHeight="1" x14ac:dyDescent="0.25">
      <c r="A10" s="11" t="s">
        <v>5</v>
      </c>
      <c r="B10" s="11" t="s">
        <v>6</v>
      </c>
      <c r="C10" s="11" t="s">
        <v>7</v>
      </c>
      <c r="D10" s="11" t="s">
        <v>8</v>
      </c>
      <c r="E10" s="11" t="s">
        <v>9</v>
      </c>
      <c r="F10" s="11" t="s">
        <v>10</v>
      </c>
      <c r="G10" s="11" t="s">
        <v>11</v>
      </c>
      <c r="H10" s="11" t="s">
        <v>12</v>
      </c>
      <c r="I10" s="11" t="s">
        <v>13</v>
      </c>
      <c r="J10" s="11" t="s">
        <v>14</v>
      </c>
      <c r="K10" s="11" t="s">
        <v>15</v>
      </c>
      <c r="L10" s="11" t="s">
        <v>16</v>
      </c>
      <c r="M10" s="11" t="s">
        <v>17</v>
      </c>
      <c r="N10" s="11" t="s">
        <v>18</v>
      </c>
    </row>
    <row r="11" spans="1:14" ht="21" customHeight="1" x14ac:dyDescent="0.25">
      <c r="A11" s="12">
        <v>1</v>
      </c>
      <c r="B11" s="13" t="s">
        <v>19</v>
      </c>
      <c r="C11" s="14" t="s">
        <v>20</v>
      </c>
      <c r="D11" s="15" t="s">
        <v>21</v>
      </c>
      <c r="E11" s="16">
        <v>2021</v>
      </c>
      <c r="F11" s="14">
        <v>89420</v>
      </c>
      <c r="G11" s="14" t="s">
        <v>22</v>
      </c>
      <c r="H11" s="17" t="s">
        <v>23</v>
      </c>
      <c r="I11" s="18" t="s">
        <v>24</v>
      </c>
      <c r="J11" s="18" t="s">
        <v>25</v>
      </c>
      <c r="K11" s="19" t="str">
        <f t="shared" ref="K11:K20" ca="1" si="0">IFERROR(_xlfn.IFS(J11&lt;TODAY(),"ÜBERFÄLLIG",J11&lt;=TODAY()+60,"Bald fällig",J11&gt;TODAY()+60,"OK"),"–")</f>
        <v>OK</v>
      </c>
      <c r="L11" s="18" t="s">
        <v>26</v>
      </c>
      <c r="M11" s="18" t="s">
        <v>27</v>
      </c>
      <c r="N11" s="19" t="s">
        <v>28</v>
      </c>
    </row>
    <row r="12" spans="1:14" ht="21" customHeight="1" x14ac:dyDescent="0.25">
      <c r="A12" s="12">
        <v>2</v>
      </c>
      <c r="B12" s="13" t="s">
        <v>29</v>
      </c>
      <c r="C12" s="14" t="s">
        <v>20</v>
      </c>
      <c r="D12" s="20" t="s">
        <v>30</v>
      </c>
      <c r="E12" s="16">
        <v>2020</v>
      </c>
      <c r="F12" s="14">
        <v>124800</v>
      </c>
      <c r="G12" s="14" t="s">
        <v>31</v>
      </c>
      <c r="H12" s="21" t="s">
        <v>32</v>
      </c>
      <c r="I12" s="18" t="s">
        <v>33</v>
      </c>
      <c r="J12" s="18" t="s">
        <v>34</v>
      </c>
      <c r="K12" s="22" t="str">
        <f t="shared" ca="1" si="0"/>
        <v>OK</v>
      </c>
      <c r="L12" s="18" t="s">
        <v>35</v>
      </c>
      <c r="M12" s="18" t="s">
        <v>36</v>
      </c>
      <c r="N12" s="19" t="s">
        <v>28</v>
      </c>
    </row>
    <row r="13" spans="1:14" ht="21" customHeight="1" x14ac:dyDescent="0.25">
      <c r="A13" s="12">
        <v>3</v>
      </c>
      <c r="B13" s="13" t="s">
        <v>37</v>
      </c>
      <c r="C13" s="14" t="s">
        <v>38</v>
      </c>
      <c r="D13" s="15" t="s">
        <v>39</v>
      </c>
      <c r="E13" s="16">
        <v>2019</v>
      </c>
      <c r="F13" s="14">
        <v>198600</v>
      </c>
      <c r="G13" s="14" t="s">
        <v>40</v>
      </c>
      <c r="H13" s="17" t="s">
        <v>41</v>
      </c>
      <c r="I13" s="18" t="s">
        <v>42</v>
      </c>
      <c r="J13" s="18" t="s">
        <v>43</v>
      </c>
      <c r="K13" s="22" t="str">
        <f t="shared" ca="1" si="0"/>
        <v>OK</v>
      </c>
      <c r="L13" s="18" t="s">
        <v>44</v>
      </c>
      <c r="M13" s="18" t="s">
        <v>45</v>
      </c>
      <c r="N13" s="19" t="s">
        <v>28</v>
      </c>
    </row>
    <row r="14" spans="1:14" ht="21" customHeight="1" x14ac:dyDescent="0.25">
      <c r="A14" s="12">
        <v>4</v>
      </c>
      <c r="B14" s="13" t="s">
        <v>46</v>
      </c>
      <c r="C14" s="14" t="s">
        <v>20</v>
      </c>
      <c r="D14" s="20" t="s">
        <v>47</v>
      </c>
      <c r="E14" s="16">
        <v>2022</v>
      </c>
      <c r="F14" s="14">
        <v>54300</v>
      </c>
      <c r="G14" s="14" t="s">
        <v>48</v>
      </c>
      <c r="H14" s="21" t="s">
        <v>23</v>
      </c>
      <c r="I14" s="18" t="s">
        <v>49</v>
      </c>
      <c r="J14" s="18" t="s">
        <v>50</v>
      </c>
      <c r="K14" s="19" t="str">
        <f t="shared" ca="1" si="0"/>
        <v>OK</v>
      </c>
      <c r="L14" s="18" t="s">
        <v>51</v>
      </c>
      <c r="M14" s="18" t="s">
        <v>52</v>
      </c>
      <c r="N14" s="19" t="s">
        <v>28</v>
      </c>
    </row>
    <row r="15" spans="1:14" ht="21" customHeight="1" x14ac:dyDescent="0.25">
      <c r="A15" s="12">
        <v>5</v>
      </c>
      <c r="B15" s="13" t="s">
        <v>53</v>
      </c>
      <c r="C15" s="14" t="s">
        <v>20</v>
      </c>
      <c r="D15" s="15" t="s">
        <v>54</v>
      </c>
      <c r="E15" s="16">
        <v>2018</v>
      </c>
      <c r="F15" s="14">
        <v>215400</v>
      </c>
      <c r="G15" s="14" t="s">
        <v>55</v>
      </c>
      <c r="H15" s="17" t="s">
        <v>56</v>
      </c>
      <c r="I15" s="18" t="s">
        <v>57</v>
      </c>
      <c r="J15" s="18" t="s">
        <v>58</v>
      </c>
      <c r="K15" s="22" t="str">
        <f t="shared" ca="1" si="0"/>
        <v>OK</v>
      </c>
      <c r="L15" s="18" t="s">
        <v>59</v>
      </c>
      <c r="M15" s="18" t="s">
        <v>60</v>
      </c>
      <c r="N15" s="19" t="s">
        <v>28</v>
      </c>
    </row>
    <row r="16" spans="1:14" ht="21" customHeight="1" x14ac:dyDescent="0.25">
      <c r="A16" s="12">
        <v>6</v>
      </c>
      <c r="B16" s="13" t="s">
        <v>61</v>
      </c>
      <c r="C16" s="14" t="s">
        <v>62</v>
      </c>
      <c r="D16" s="20" t="s">
        <v>63</v>
      </c>
      <c r="E16" s="16">
        <v>2021</v>
      </c>
      <c r="F16" s="14">
        <v>76200</v>
      </c>
      <c r="G16" s="14" t="s">
        <v>64</v>
      </c>
      <c r="H16" s="21" t="s">
        <v>65</v>
      </c>
      <c r="I16" s="18" t="s">
        <v>66</v>
      </c>
      <c r="J16" s="18" t="s">
        <v>67</v>
      </c>
      <c r="K16" s="19" t="str">
        <f t="shared" ca="1" si="0"/>
        <v>OK</v>
      </c>
      <c r="L16" s="18" t="s">
        <v>68</v>
      </c>
      <c r="M16" s="18" t="s">
        <v>69</v>
      </c>
      <c r="N16" s="19" t="s">
        <v>28</v>
      </c>
    </row>
    <row r="17" spans="1:14" ht="21" customHeight="1" x14ac:dyDescent="0.25">
      <c r="A17" s="12">
        <v>7</v>
      </c>
      <c r="B17" s="13" t="s">
        <v>70</v>
      </c>
      <c r="C17" s="14" t="s">
        <v>20</v>
      </c>
      <c r="D17" s="15" t="s">
        <v>71</v>
      </c>
      <c r="E17" s="16">
        <v>2023</v>
      </c>
      <c r="F17" s="14">
        <v>31500</v>
      </c>
      <c r="G17" s="14" t="s">
        <v>72</v>
      </c>
      <c r="H17" s="17" t="s">
        <v>73</v>
      </c>
      <c r="I17" s="18" t="s">
        <v>74</v>
      </c>
      <c r="J17" s="18" t="s">
        <v>75</v>
      </c>
      <c r="K17" s="19" t="str">
        <f t="shared" ca="1" si="0"/>
        <v>OK</v>
      </c>
      <c r="L17" s="18" t="s">
        <v>76</v>
      </c>
      <c r="M17" s="18" t="s">
        <v>77</v>
      </c>
      <c r="N17" s="19" t="s">
        <v>28</v>
      </c>
    </row>
    <row r="18" spans="1:14" ht="21" customHeight="1" x14ac:dyDescent="0.25">
      <c r="A18" s="12">
        <v>8</v>
      </c>
      <c r="B18" s="13" t="s">
        <v>78</v>
      </c>
      <c r="C18" s="14" t="s">
        <v>20</v>
      </c>
      <c r="D18" s="20" t="s">
        <v>79</v>
      </c>
      <c r="E18" s="16">
        <v>2020</v>
      </c>
      <c r="F18" s="14">
        <v>143700</v>
      </c>
      <c r="G18" s="14" t="s">
        <v>80</v>
      </c>
      <c r="H18" s="21" t="s">
        <v>56</v>
      </c>
      <c r="I18" s="18" t="s">
        <v>81</v>
      </c>
      <c r="J18" s="18" t="s">
        <v>82</v>
      </c>
      <c r="K18" s="22" t="str">
        <f t="shared" ca="1" si="0"/>
        <v>OK</v>
      </c>
      <c r="L18" s="18" t="s">
        <v>83</v>
      </c>
      <c r="M18" s="18" t="s">
        <v>84</v>
      </c>
      <c r="N18" s="19" t="s">
        <v>28</v>
      </c>
    </row>
    <row r="19" spans="1:14" ht="21" customHeight="1" x14ac:dyDescent="0.25">
      <c r="A19" s="12">
        <v>9</v>
      </c>
      <c r="B19" s="13" t="s">
        <v>85</v>
      </c>
      <c r="C19" s="14" t="s">
        <v>38</v>
      </c>
      <c r="D19" s="15" t="s">
        <v>86</v>
      </c>
      <c r="E19" s="16">
        <v>2017</v>
      </c>
      <c r="F19" s="14">
        <v>287400</v>
      </c>
      <c r="G19" s="14" t="s">
        <v>87</v>
      </c>
      <c r="H19" s="17" t="s">
        <v>88</v>
      </c>
      <c r="I19" s="18" t="s">
        <v>89</v>
      </c>
      <c r="J19" s="18" t="s">
        <v>90</v>
      </c>
      <c r="K19" s="22" t="str">
        <f t="shared" ca="1" si="0"/>
        <v>OK</v>
      </c>
      <c r="L19" s="18" t="s">
        <v>91</v>
      </c>
      <c r="M19" s="18" t="s">
        <v>92</v>
      </c>
      <c r="N19" s="22" t="s">
        <v>93</v>
      </c>
    </row>
    <row r="20" spans="1:14" ht="21" customHeight="1" x14ac:dyDescent="0.25">
      <c r="A20" s="12">
        <v>10</v>
      </c>
      <c r="B20" s="13" t="s">
        <v>94</v>
      </c>
      <c r="C20" s="14" t="s">
        <v>20</v>
      </c>
      <c r="D20" s="20" t="s">
        <v>95</v>
      </c>
      <c r="E20" s="16">
        <v>2022</v>
      </c>
      <c r="F20" s="14">
        <v>62100</v>
      </c>
      <c r="G20" s="14" t="s">
        <v>96</v>
      </c>
      <c r="H20" s="21" t="s">
        <v>23</v>
      </c>
      <c r="I20" s="18" t="s">
        <v>97</v>
      </c>
      <c r="J20" s="18" t="s">
        <v>98</v>
      </c>
      <c r="K20" s="19" t="str">
        <f t="shared" ca="1" si="0"/>
        <v>OK</v>
      </c>
      <c r="L20" s="18" t="s">
        <v>99</v>
      </c>
      <c r="M20" s="18" t="s">
        <v>100</v>
      </c>
      <c r="N20" s="19" t="s">
        <v>28</v>
      </c>
    </row>
    <row r="21" spans="1:14" ht="19.5" customHeight="1" x14ac:dyDescent="0.25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5"/>
      <c r="L21" s="24"/>
      <c r="M21" s="24"/>
      <c r="N21" s="25"/>
    </row>
    <row r="22" spans="1:14" ht="19.5" customHeight="1" x14ac:dyDescent="0.25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6"/>
      <c r="L22" s="24"/>
      <c r="M22" s="24"/>
      <c r="N22" s="26"/>
    </row>
    <row r="23" spans="1:14" ht="19.5" customHeight="1" x14ac:dyDescent="0.25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5"/>
      <c r="L23" s="24"/>
      <c r="M23" s="24"/>
      <c r="N23" s="25"/>
    </row>
    <row r="24" spans="1:14" ht="19.5" customHeight="1" x14ac:dyDescent="0.2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6"/>
      <c r="L24" s="24"/>
      <c r="M24" s="24"/>
      <c r="N24" s="26"/>
    </row>
    <row r="25" spans="1:14" ht="19.5" customHeight="1" x14ac:dyDescent="0.25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5"/>
      <c r="L25" s="24"/>
      <c r="M25" s="24"/>
      <c r="N25" s="25"/>
    </row>
    <row r="26" spans="1:14" ht="19.5" customHeight="1" x14ac:dyDescent="0.25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6"/>
      <c r="L26" s="24"/>
      <c r="M26" s="24"/>
      <c r="N26" s="26"/>
    </row>
    <row r="27" spans="1:14" ht="19.5" customHeight="1" x14ac:dyDescent="0.2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5"/>
      <c r="L27" s="24"/>
      <c r="M27" s="24"/>
      <c r="N27" s="25"/>
    </row>
    <row r="28" spans="1:14" ht="19.5" customHeight="1" x14ac:dyDescent="0.2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6"/>
      <c r="L28" s="24"/>
      <c r="M28" s="24"/>
      <c r="N28" s="26"/>
    </row>
    <row r="29" spans="1:14" ht="19.5" customHeight="1" x14ac:dyDescent="0.25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5"/>
      <c r="L29" s="24"/>
      <c r="M29" s="24"/>
      <c r="N29" s="25"/>
    </row>
    <row r="30" spans="1:14" ht="19.5" customHeight="1" x14ac:dyDescent="0.25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6"/>
      <c r="L30" s="24"/>
      <c r="M30" s="24"/>
      <c r="N30" s="26"/>
    </row>
    <row r="31" spans="1:14" ht="19.5" customHeight="1" x14ac:dyDescent="0.2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5"/>
      <c r="L31" s="24"/>
      <c r="M31" s="24"/>
      <c r="N31" s="25"/>
    </row>
    <row r="32" spans="1:14" ht="19.5" customHeight="1" x14ac:dyDescent="0.25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6"/>
      <c r="L32" s="24"/>
      <c r="M32" s="24"/>
      <c r="N32" s="26"/>
    </row>
    <row r="33" spans="1:14" ht="19.5" customHeight="1" x14ac:dyDescent="0.2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5"/>
      <c r="L33" s="24"/>
      <c r="M33" s="24"/>
      <c r="N33" s="25"/>
    </row>
    <row r="34" spans="1:14" ht="19.5" customHeight="1" x14ac:dyDescent="0.25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6"/>
      <c r="L34" s="24"/>
      <c r="M34" s="24"/>
      <c r="N34" s="26"/>
    </row>
    <row r="35" spans="1:14" ht="19.5" customHeight="1" x14ac:dyDescent="0.2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5"/>
      <c r="L35" s="24"/>
      <c r="M35" s="24"/>
      <c r="N35" s="25"/>
    </row>
    <row r="36" spans="1:14" ht="7.5" customHeight="1" x14ac:dyDescent="0.25"/>
    <row r="37" spans="1:14" ht="19.5" customHeight="1" x14ac:dyDescent="0.25">
      <c r="A37" s="5" t="s">
        <v>101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</sheetData>
  <mergeCells count="13">
    <mergeCell ref="A37:N37"/>
    <mergeCell ref="A6:C6"/>
    <mergeCell ref="D6:F6"/>
    <mergeCell ref="G6:I6"/>
    <mergeCell ref="J6:L6"/>
    <mergeCell ref="M6:N6"/>
    <mergeCell ref="A2:N2"/>
    <mergeCell ref="A3:N3"/>
    <mergeCell ref="A5:C5"/>
    <mergeCell ref="D5:F5"/>
    <mergeCell ref="G5:I5"/>
    <mergeCell ref="J5:L5"/>
    <mergeCell ref="M5:N5"/>
  </mergeCells>
  <dataValidations count="2">
    <dataValidation type="list" allowBlank="1" sqref="C11:C41" xr:uid="{00000000-0002-0000-0000-000000000000}">
      <formula1>"PKW,Transporter,Kleintransporter,LKW,Motorrad,Sonstiges"</formula1>
      <formula2>0</formula2>
    </dataValidation>
    <dataValidation type="list" allowBlank="1" sqref="N11:N41" xr:uid="{00000000-0002-0000-0000-000001000000}">
      <formula1>"Aktiv,Inaktiv,In Reparatur,Überprüfen,Abgemeldet"</formula1>
      <formula2>0</formula2>
    </dataValidation>
  </dataValidations>
  <pageMargins left="0.5" right="0.5" top="1" bottom="1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4880A"/>
    <pageSetUpPr fitToPage="1"/>
  </sheetPr>
  <dimension ref="A1:J6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8.7109375" defaultRowHeight="15" x14ac:dyDescent="0.25"/>
  <cols>
    <col min="1" max="1" width="12" customWidth="1"/>
    <col min="2" max="2" width="18" customWidth="1"/>
    <col min="3" max="3" width="16" customWidth="1"/>
    <col min="4" max="4" width="22" customWidth="1"/>
    <col min="5" max="8" width="14" customWidth="1"/>
    <col min="9" max="9" width="16" customWidth="1"/>
    <col min="10" max="10" width="12" customWidth="1"/>
    <col min="11" max="11" width="4" customWidth="1"/>
  </cols>
  <sheetData>
    <row r="1" spans="1:10" ht="37.5" customHeight="1" x14ac:dyDescent="0.25">
      <c r="A1" s="4" t="s">
        <v>102</v>
      </c>
      <c r="B1" s="4"/>
      <c r="C1" s="4"/>
      <c r="D1" s="4"/>
      <c r="E1" s="4"/>
      <c r="F1" s="4"/>
      <c r="G1" s="4"/>
      <c r="H1" s="4"/>
      <c r="I1" s="4"/>
      <c r="J1" s="4"/>
    </row>
    <row r="2" spans="1:10" ht="36" customHeight="1" x14ac:dyDescent="0.25">
      <c r="A2" s="11" t="s">
        <v>103</v>
      </c>
      <c r="B2" s="11" t="s">
        <v>6</v>
      </c>
      <c r="C2" s="11" t="s">
        <v>7</v>
      </c>
      <c r="D2" s="11" t="s">
        <v>104</v>
      </c>
      <c r="E2" s="11" t="s">
        <v>105</v>
      </c>
      <c r="F2" s="11" t="s">
        <v>10</v>
      </c>
      <c r="G2" s="11" t="s">
        <v>106</v>
      </c>
      <c r="H2" s="11" t="s">
        <v>107</v>
      </c>
      <c r="I2" s="11" t="s">
        <v>108</v>
      </c>
      <c r="J2" s="11" t="s">
        <v>109</v>
      </c>
    </row>
    <row r="3" spans="1:10" ht="19.5" customHeight="1" x14ac:dyDescent="0.25">
      <c r="A3" s="18" t="s">
        <v>26</v>
      </c>
      <c r="B3" s="13" t="s">
        <v>19</v>
      </c>
      <c r="C3" s="17" t="s">
        <v>20</v>
      </c>
      <c r="D3" s="27" t="s">
        <v>110</v>
      </c>
      <c r="E3" s="27" t="s">
        <v>111</v>
      </c>
      <c r="F3" s="14">
        <v>87200</v>
      </c>
      <c r="G3" s="28">
        <v>189</v>
      </c>
      <c r="H3" s="17" t="s">
        <v>112</v>
      </c>
      <c r="I3" s="18" t="s">
        <v>113</v>
      </c>
      <c r="J3" s="29" t="s">
        <v>114</v>
      </c>
    </row>
    <row r="4" spans="1:10" ht="19.5" customHeight="1" x14ac:dyDescent="0.25">
      <c r="A4" s="18" t="s">
        <v>115</v>
      </c>
      <c r="B4" s="13" t="s">
        <v>29</v>
      </c>
      <c r="C4" s="21" t="s">
        <v>20</v>
      </c>
      <c r="D4" s="30" t="s">
        <v>116</v>
      </c>
      <c r="E4" s="30" t="s">
        <v>117</v>
      </c>
      <c r="F4" s="14">
        <v>121400</v>
      </c>
      <c r="G4" s="28">
        <v>620</v>
      </c>
      <c r="H4" s="21" t="s">
        <v>118</v>
      </c>
      <c r="I4" s="18" t="s">
        <v>119</v>
      </c>
      <c r="J4" s="31" t="s">
        <v>120</v>
      </c>
    </row>
    <row r="5" spans="1:10" ht="19.5" customHeight="1" x14ac:dyDescent="0.25">
      <c r="A5" s="18" t="s">
        <v>44</v>
      </c>
      <c r="B5" s="13" t="s">
        <v>37</v>
      </c>
      <c r="C5" s="17" t="s">
        <v>38</v>
      </c>
      <c r="D5" s="27" t="s">
        <v>121</v>
      </c>
      <c r="E5" s="27" t="s">
        <v>122</v>
      </c>
      <c r="F5" s="14">
        <v>196100</v>
      </c>
      <c r="G5" s="28">
        <v>234</v>
      </c>
      <c r="H5" s="17" t="s">
        <v>123</v>
      </c>
      <c r="I5" s="18" t="s">
        <v>45</v>
      </c>
      <c r="J5" s="29"/>
    </row>
    <row r="6" spans="1:10" ht="19.5" customHeight="1" x14ac:dyDescent="0.25">
      <c r="A6" s="18" t="s">
        <v>124</v>
      </c>
      <c r="B6" s="13" t="s">
        <v>85</v>
      </c>
      <c r="C6" s="21" t="s">
        <v>38</v>
      </c>
      <c r="D6" s="30" t="s">
        <v>125</v>
      </c>
      <c r="E6" s="30" t="s">
        <v>126</v>
      </c>
      <c r="F6" s="14">
        <v>281000</v>
      </c>
      <c r="G6" s="28">
        <v>89.5</v>
      </c>
      <c r="H6" s="21" t="s">
        <v>127</v>
      </c>
      <c r="I6" s="18" t="s">
        <v>128</v>
      </c>
      <c r="J6" s="31" t="s">
        <v>129</v>
      </c>
    </row>
    <row r="7" spans="1:10" ht="19.5" customHeight="1" x14ac:dyDescent="0.25">
      <c r="A7" s="18" t="s">
        <v>35</v>
      </c>
      <c r="B7" s="13" t="s">
        <v>29</v>
      </c>
      <c r="C7" s="17" t="s">
        <v>20</v>
      </c>
      <c r="D7" s="27" t="s">
        <v>130</v>
      </c>
      <c r="E7" s="27" t="s">
        <v>131</v>
      </c>
      <c r="F7" s="14">
        <v>122100</v>
      </c>
      <c r="G7" s="28">
        <v>156</v>
      </c>
      <c r="H7" s="17" t="s">
        <v>132</v>
      </c>
      <c r="I7" s="18" t="s">
        <v>133</v>
      </c>
      <c r="J7" s="29" t="s">
        <v>134</v>
      </c>
    </row>
    <row r="8" spans="1:10" ht="19.5" customHeight="1" x14ac:dyDescent="0.25">
      <c r="A8" s="18" t="s">
        <v>135</v>
      </c>
      <c r="B8" s="13" t="s">
        <v>19</v>
      </c>
      <c r="C8" s="21" t="s">
        <v>20</v>
      </c>
      <c r="D8" s="30" t="s">
        <v>136</v>
      </c>
      <c r="E8" s="30" t="s">
        <v>137</v>
      </c>
      <c r="F8" s="14">
        <v>88200</v>
      </c>
      <c r="G8" s="28">
        <v>249</v>
      </c>
      <c r="H8" s="21" t="s">
        <v>138</v>
      </c>
      <c r="I8" s="18" t="s">
        <v>25</v>
      </c>
      <c r="J8" s="31" t="s">
        <v>139</v>
      </c>
    </row>
    <row r="9" spans="1:10" ht="19.5" customHeight="1" x14ac:dyDescent="0.25">
      <c r="A9" s="18" t="s">
        <v>140</v>
      </c>
      <c r="B9" s="13" t="s">
        <v>78</v>
      </c>
      <c r="C9" s="17" t="s">
        <v>20</v>
      </c>
      <c r="D9" s="27" t="s">
        <v>141</v>
      </c>
      <c r="E9" s="27" t="s">
        <v>142</v>
      </c>
      <c r="F9" s="14">
        <v>140200</v>
      </c>
      <c r="G9" s="28">
        <v>540</v>
      </c>
      <c r="H9" s="17" t="s">
        <v>143</v>
      </c>
      <c r="I9" s="18" t="s">
        <v>84</v>
      </c>
      <c r="J9" s="29" t="s">
        <v>144</v>
      </c>
    </row>
    <row r="10" spans="1:10" ht="19.5" customHeight="1" x14ac:dyDescent="0.25">
      <c r="A10" s="18" t="s">
        <v>145</v>
      </c>
      <c r="B10" s="13" t="s">
        <v>53</v>
      </c>
      <c r="C10" s="21" t="s">
        <v>20</v>
      </c>
      <c r="D10" s="30" t="s">
        <v>125</v>
      </c>
      <c r="E10" s="30" t="s">
        <v>146</v>
      </c>
      <c r="F10" s="14">
        <v>213800</v>
      </c>
      <c r="G10" s="28">
        <v>85</v>
      </c>
      <c r="H10" s="21" t="s">
        <v>147</v>
      </c>
      <c r="I10" s="18" t="s">
        <v>148</v>
      </c>
      <c r="J10" s="31" t="s">
        <v>149</v>
      </c>
    </row>
    <row r="11" spans="1:10" ht="19.5" customHeight="1" x14ac:dyDescent="0.25">
      <c r="A11" s="18" t="s">
        <v>91</v>
      </c>
      <c r="B11" s="13" t="s">
        <v>85</v>
      </c>
      <c r="C11" s="17" t="s">
        <v>38</v>
      </c>
      <c r="D11" s="27" t="s">
        <v>150</v>
      </c>
      <c r="E11" s="27" t="s">
        <v>151</v>
      </c>
      <c r="F11" s="14">
        <v>282400</v>
      </c>
      <c r="G11" s="28">
        <v>480</v>
      </c>
      <c r="H11" s="17" t="s">
        <v>152</v>
      </c>
      <c r="I11" s="18" t="s">
        <v>92</v>
      </c>
      <c r="J11" s="29" t="s">
        <v>153</v>
      </c>
    </row>
    <row r="12" spans="1:10" ht="19.5" customHeight="1" x14ac:dyDescent="0.25">
      <c r="A12" s="18" t="s">
        <v>59</v>
      </c>
      <c r="B12" s="13" t="s">
        <v>53</v>
      </c>
      <c r="C12" s="21" t="s">
        <v>20</v>
      </c>
      <c r="D12" s="30" t="s">
        <v>154</v>
      </c>
      <c r="E12" s="30" t="s">
        <v>155</v>
      </c>
      <c r="F12" s="14">
        <v>214100</v>
      </c>
      <c r="G12" s="28">
        <v>295</v>
      </c>
      <c r="H12" s="21" t="s">
        <v>156</v>
      </c>
      <c r="I12" s="18" t="s">
        <v>60</v>
      </c>
      <c r="J12" s="31"/>
    </row>
    <row r="13" spans="1:10" ht="19.5" customHeight="1" x14ac:dyDescent="0.25">
      <c r="A13" s="18" t="s">
        <v>51</v>
      </c>
      <c r="B13" s="13" t="s">
        <v>46</v>
      </c>
      <c r="C13" s="17" t="s">
        <v>20</v>
      </c>
      <c r="D13" s="27" t="s">
        <v>157</v>
      </c>
      <c r="E13" s="27" t="s">
        <v>158</v>
      </c>
      <c r="F13" s="14">
        <v>53800</v>
      </c>
      <c r="G13" s="28">
        <v>380</v>
      </c>
      <c r="H13" s="17" t="s">
        <v>159</v>
      </c>
      <c r="I13" s="18" t="s">
        <v>52</v>
      </c>
      <c r="J13" s="29" t="s">
        <v>160</v>
      </c>
    </row>
    <row r="14" spans="1:10" ht="19.5" customHeight="1" x14ac:dyDescent="0.25">
      <c r="A14" s="18" t="s">
        <v>68</v>
      </c>
      <c r="B14" s="13" t="s">
        <v>61</v>
      </c>
      <c r="C14" s="21" t="s">
        <v>62</v>
      </c>
      <c r="D14" s="30" t="s">
        <v>161</v>
      </c>
      <c r="E14" s="30" t="s">
        <v>162</v>
      </c>
      <c r="F14" s="14">
        <v>75400</v>
      </c>
      <c r="G14" s="28">
        <v>210</v>
      </c>
      <c r="H14" s="21" t="s">
        <v>163</v>
      </c>
      <c r="I14" s="18" t="s">
        <v>69</v>
      </c>
      <c r="J14" s="31"/>
    </row>
    <row r="15" spans="1:10" ht="19.5" customHeight="1" x14ac:dyDescent="0.25">
      <c r="A15" s="18" t="s">
        <v>164</v>
      </c>
      <c r="B15" s="13" t="s">
        <v>78</v>
      </c>
      <c r="C15" s="17" t="s">
        <v>20</v>
      </c>
      <c r="D15" s="27" t="s">
        <v>125</v>
      </c>
      <c r="E15" s="27" t="s">
        <v>126</v>
      </c>
      <c r="F15" s="14">
        <v>143700</v>
      </c>
      <c r="G15" s="28">
        <v>89.5</v>
      </c>
      <c r="H15" s="17" t="s">
        <v>165</v>
      </c>
      <c r="I15" s="18" t="s">
        <v>166</v>
      </c>
      <c r="J15" s="29" t="s">
        <v>167</v>
      </c>
    </row>
    <row r="16" spans="1:10" ht="19.5" customHeight="1" x14ac:dyDescent="0.25">
      <c r="A16" s="18" t="s">
        <v>77</v>
      </c>
      <c r="B16" s="13" t="s">
        <v>70</v>
      </c>
      <c r="C16" s="21" t="s">
        <v>20</v>
      </c>
      <c r="D16" s="30" t="s">
        <v>168</v>
      </c>
      <c r="E16" s="30" t="s">
        <v>169</v>
      </c>
      <c r="F16" s="14">
        <v>30800</v>
      </c>
      <c r="G16" s="28">
        <v>220</v>
      </c>
      <c r="H16" s="21" t="s">
        <v>170</v>
      </c>
      <c r="I16" s="18" t="s">
        <v>171</v>
      </c>
      <c r="J16" s="31" t="s">
        <v>172</v>
      </c>
    </row>
    <row r="17" spans="1:10" ht="19.5" customHeight="1" x14ac:dyDescent="0.25">
      <c r="A17" s="18" t="s">
        <v>173</v>
      </c>
      <c r="B17" s="13" t="s">
        <v>29</v>
      </c>
      <c r="C17" s="17" t="s">
        <v>20</v>
      </c>
      <c r="D17" s="27" t="s">
        <v>174</v>
      </c>
      <c r="E17" s="27" t="s">
        <v>175</v>
      </c>
      <c r="F17" s="14">
        <v>123500</v>
      </c>
      <c r="G17" s="28">
        <v>95</v>
      </c>
      <c r="H17" s="17" t="s">
        <v>176</v>
      </c>
      <c r="I17" s="18" t="s">
        <v>177</v>
      </c>
      <c r="J17" s="29" t="s">
        <v>178</v>
      </c>
    </row>
    <row r="18" spans="1:10" ht="19.5" customHeight="1" x14ac:dyDescent="0.25">
      <c r="A18" s="18" t="s">
        <v>82</v>
      </c>
      <c r="B18" s="13" t="s">
        <v>19</v>
      </c>
      <c r="C18" s="21" t="s">
        <v>20</v>
      </c>
      <c r="D18" s="30" t="s">
        <v>179</v>
      </c>
      <c r="E18" s="30" t="s">
        <v>131</v>
      </c>
      <c r="F18" s="14">
        <v>88800</v>
      </c>
      <c r="G18" s="28">
        <v>130</v>
      </c>
      <c r="H18" s="21" t="s">
        <v>180</v>
      </c>
      <c r="I18" s="18" t="s">
        <v>181</v>
      </c>
      <c r="J18" s="31" t="s">
        <v>134</v>
      </c>
    </row>
    <row r="19" spans="1:10" ht="19.5" customHeight="1" x14ac:dyDescent="0.25">
      <c r="A19" s="18" t="s">
        <v>84</v>
      </c>
      <c r="B19" s="13" t="s">
        <v>78</v>
      </c>
      <c r="C19" s="17" t="s">
        <v>20</v>
      </c>
      <c r="D19" s="27" t="s">
        <v>182</v>
      </c>
      <c r="E19" s="27" t="s">
        <v>142</v>
      </c>
      <c r="F19" s="14">
        <v>143900</v>
      </c>
      <c r="G19" s="28">
        <v>490</v>
      </c>
      <c r="H19" s="17" t="s">
        <v>183</v>
      </c>
      <c r="I19" s="18" t="s">
        <v>184</v>
      </c>
      <c r="J19" s="29" t="s">
        <v>185</v>
      </c>
    </row>
    <row r="20" spans="1:10" ht="18.75" customHeight="1" x14ac:dyDescent="0.25">
      <c r="A20" s="24"/>
      <c r="B20" s="24"/>
      <c r="C20" s="26"/>
      <c r="D20" s="24"/>
      <c r="E20" s="24"/>
      <c r="F20" s="24"/>
      <c r="G20" s="24"/>
      <c r="H20" s="24"/>
      <c r="I20" s="24"/>
      <c r="J20" s="26"/>
    </row>
    <row r="21" spans="1:10" ht="18.75" customHeight="1" x14ac:dyDescent="0.25">
      <c r="A21" s="24"/>
      <c r="B21" s="24"/>
      <c r="C21" s="25"/>
      <c r="D21" s="24"/>
      <c r="E21" s="24"/>
      <c r="F21" s="24"/>
      <c r="G21" s="24"/>
      <c r="H21" s="24"/>
      <c r="I21" s="24"/>
      <c r="J21" s="25"/>
    </row>
    <row r="22" spans="1:10" ht="18.75" customHeight="1" x14ac:dyDescent="0.25">
      <c r="A22" s="24"/>
      <c r="B22" s="24"/>
      <c r="C22" s="26"/>
      <c r="D22" s="24"/>
      <c r="E22" s="24"/>
      <c r="F22" s="24"/>
      <c r="G22" s="24"/>
      <c r="H22" s="24"/>
      <c r="I22" s="24"/>
      <c r="J22" s="26"/>
    </row>
    <row r="23" spans="1:10" ht="18.75" customHeight="1" x14ac:dyDescent="0.25">
      <c r="A23" s="24"/>
      <c r="B23" s="24"/>
      <c r="C23" s="25"/>
      <c r="D23" s="24"/>
      <c r="E23" s="24"/>
      <c r="F23" s="24"/>
      <c r="G23" s="24"/>
      <c r="H23" s="24"/>
      <c r="I23" s="24"/>
      <c r="J23" s="25"/>
    </row>
    <row r="24" spans="1:10" ht="18.75" customHeight="1" x14ac:dyDescent="0.25">
      <c r="A24" s="24"/>
      <c r="B24" s="24"/>
      <c r="C24" s="26"/>
      <c r="D24" s="24"/>
      <c r="E24" s="24"/>
      <c r="F24" s="24"/>
      <c r="G24" s="24"/>
      <c r="H24" s="24"/>
      <c r="I24" s="24"/>
      <c r="J24" s="26"/>
    </row>
    <row r="25" spans="1:10" ht="18.75" customHeight="1" x14ac:dyDescent="0.25">
      <c r="A25" s="24"/>
      <c r="B25" s="24"/>
      <c r="C25" s="25"/>
      <c r="D25" s="24"/>
      <c r="E25" s="24"/>
      <c r="F25" s="24"/>
      <c r="G25" s="24"/>
      <c r="H25" s="24"/>
      <c r="I25" s="24"/>
      <c r="J25" s="25"/>
    </row>
    <row r="26" spans="1:10" ht="18.75" customHeight="1" x14ac:dyDescent="0.25">
      <c r="A26" s="24"/>
      <c r="B26" s="24"/>
      <c r="C26" s="26"/>
      <c r="D26" s="24"/>
      <c r="E26" s="24"/>
      <c r="F26" s="24"/>
      <c r="G26" s="24"/>
      <c r="H26" s="24"/>
      <c r="I26" s="24"/>
      <c r="J26" s="26"/>
    </row>
    <row r="27" spans="1:10" ht="18.75" customHeight="1" x14ac:dyDescent="0.25">
      <c r="A27" s="24"/>
      <c r="B27" s="24"/>
      <c r="C27" s="25"/>
      <c r="D27" s="24"/>
      <c r="E27" s="24"/>
      <c r="F27" s="24"/>
      <c r="G27" s="24"/>
      <c r="H27" s="24"/>
      <c r="I27" s="24"/>
      <c r="J27" s="25"/>
    </row>
    <row r="28" spans="1:10" ht="18.75" customHeight="1" x14ac:dyDescent="0.25">
      <c r="A28" s="24"/>
      <c r="B28" s="24"/>
      <c r="C28" s="26"/>
      <c r="D28" s="24"/>
      <c r="E28" s="24"/>
      <c r="F28" s="24"/>
      <c r="G28" s="24"/>
      <c r="H28" s="24"/>
      <c r="I28" s="24"/>
      <c r="J28" s="26"/>
    </row>
    <row r="29" spans="1:10" ht="18.75" customHeight="1" x14ac:dyDescent="0.25">
      <c r="A29" s="24"/>
      <c r="B29" s="24"/>
      <c r="C29" s="25"/>
      <c r="D29" s="24"/>
      <c r="E29" s="24"/>
      <c r="F29" s="24"/>
      <c r="G29" s="24"/>
      <c r="H29" s="24"/>
      <c r="I29" s="24"/>
      <c r="J29" s="25"/>
    </row>
    <row r="30" spans="1:10" ht="18.75" customHeight="1" x14ac:dyDescent="0.25">
      <c r="A30" s="24"/>
      <c r="B30" s="24"/>
      <c r="C30" s="26"/>
      <c r="D30" s="24"/>
      <c r="E30" s="24"/>
      <c r="F30" s="24"/>
      <c r="G30" s="24"/>
      <c r="H30" s="24"/>
      <c r="I30" s="24"/>
      <c r="J30" s="26"/>
    </row>
    <row r="31" spans="1:10" ht="18.75" customHeight="1" x14ac:dyDescent="0.25">
      <c r="A31" s="24"/>
      <c r="B31" s="24"/>
      <c r="C31" s="25"/>
      <c r="D31" s="24"/>
      <c r="E31" s="24"/>
      <c r="F31" s="24"/>
      <c r="G31" s="24"/>
      <c r="H31" s="24"/>
      <c r="I31" s="24"/>
      <c r="J31" s="25"/>
    </row>
    <row r="32" spans="1:10" ht="18.75" customHeight="1" x14ac:dyDescent="0.25">
      <c r="A32" s="24"/>
      <c r="B32" s="24"/>
      <c r="C32" s="26"/>
      <c r="D32" s="24"/>
      <c r="E32" s="24"/>
      <c r="F32" s="24"/>
      <c r="G32" s="24"/>
      <c r="H32" s="24"/>
      <c r="I32" s="24"/>
      <c r="J32" s="26"/>
    </row>
    <row r="33" spans="1:10" ht="18.75" customHeight="1" x14ac:dyDescent="0.25">
      <c r="A33" s="24"/>
      <c r="B33" s="24"/>
      <c r="C33" s="25"/>
      <c r="D33" s="24"/>
      <c r="E33" s="24"/>
      <c r="F33" s="24"/>
      <c r="G33" s="24"/>
      <c r="H33" s="24"/>
      <c r="I33" s="24"/>
      <c r="J33" s="25"/>
    </row>
    <row r="34" spans="1:10" ht="18.75" customHeight="1" x14ac:dyDescent="0.25">
      <c r="A34" s="24"/>
      <c r="B34" s="24"/>
      <c r="C34" s="26"/>
      <c r="D34" s="24"/>
      <c r="E34" s="24"/>
      <c r="F34" s="24"/>
      <c r="G34" s="24"/>
      <c r="H34" s="24"/>
      <c r="I34" s="24"/>
      <c r="J34" s="26"/>
    </row>
    <row r="35" spans="1:10" ht="18.75" customHeight="1" x14ac:dyDescent="0.25">
      <c r="A35" s="24"/>
      <c r="B35" s="24"/>
      <c r="C35" s="25"/>
      <c r="D35" s="24"/>
      <c r="E35" s="24"/>
      <c r="F35" s="24"/>
      <c r="G35" s="24"/>
      <c r="H35" s="24"/>
      <c r="I35" s="24"/>
      <c r="J35" s="25"/>
    </row>
    <row r="36" spans="1:10" ht="18.75" customHeight="1" x14ac:dyDescent="0.25">
      <c r="A36" s="24"/>
      <c r="B36" s="24"/>
      <c r="C36" s="26"/>
      <c r="D36" s="24"/>
      <c r="E36" s="24"/>
      <c r="F36" s="24"/>
      <c r="G36" s="24"/>
      <c r="H36" s="24"/>
      <c r="I36" s="24"/>
      <c r="J36" s="26"/>
    </row>
    <row r="37" spans="1:10" ht="18.75" customHeight="1" x14ac:dyDescent="0.25">
      <c r="A37" s="24"/>
      <c r="B37" s="24"/>
      <c r="C37" s="25"/>
      <c r="D37" s="24"/>
      <c r="E37" s="24"/>
      <c r="F37" s="24"/>
      <c r="G37" s="24"/>
      <c r="H37" s="24"/>
      <c r="I37" s="24"/>
      <c r="J37" s="25"/>
    </row>
    <row r="38" spans="1:10" ht="18.75" customHeight="1" x14ac:dyDescent="0.25">
      <c r="A38" s="24"/>
      <c r="B38" s="24"/>
      <c r="C38" s="26"/>
      <c r="D38" s="24"/>
      <c r="E38" s="24"/>
      <c r="F38" s="24"/>
      <c r="G38" s="24"/>
      <c r="H38" s="24"/>
      <c r="I38" s="24"/>
      <c r="J38" s="26"/>
    </row>
    <row r="39" spans="1:10" ht="18.75" customHeight="1" x14ac:dyDescent="0.25">
      <c r="A39" s="24"/>
      <c r="B39" s="24"/>
      <c r="C39" s="25"/>
      <c r="D39" s="24"/>
      <c r="E39" s="24"/>
      <c r="F39" s="24"/>
      <c r="G39" s="24"/>
      <c r="H39" s="24"/>
      <c r="I39" s="24"/>
      <c r="J39" s="25"/>
    </row>
    <row r="40" spans="1:10" ht="18.75" customHeight="1" x14ac:dyDescent="0.25">
      <c r="A40" s="24"/>
      <c r="B40" s="24"/>
      <c r="C40" s="26"/>
      <c r="D40" s="24"/>
      <c r="E40" s="24"/>
      <c r="F40" s="24"/>
      <c r="G40" s="24"/>
      <c r="H40" s="24"/>
      <c r="I40" s="24"/>
      <c r="J40" s="26"/>
    </row>
    <row r="41" spans="1:10" ht="18.75" customHeight="1" x14ac:dyDescent="0.25">
      <c r="A41" s="24"/>
      <c r="B41" s="24"/>
      <c r="C41" s="25"/>
      <c r="D41" s="24"/>
      <c r="E41" s="24"/>
      <c r="F41" s="24"/>
      <c r="G41" s="24"/>
      <c r="H41" s="24"/>
      <c r="I41" s="24"/>
      <c r="J41" s="25"/>
    </row>
    <row r="42" spans="1:10" ht="18.75" customHeight="1" x14ac:dyDescent="0.25">
      <c r="A42" s="24"/>
      <c r="B42" s="24"/>
      <c r="C42" s="26"/>
      <c r="D42" s="24"/>
      <c r="E42" s="24"/>
      <c r="F42" s="24"/>
      <c r="G42" s="24"/>
      <c r="H42" s="24"/>
      <c r="I42" s="24"/>
      <c r="J42" s="26"/>
    </row>
    <row r="43" spans="1:10" ht="18.75" customHeight="1" x14ac:dyDescent="0.25">
      <c r="A43" s="24"/>
      <c r="B43" s="24"/>
      <c r="C43" s="25"/>
      <c r="D43" s="24"/>
      <c r="E43" s="24"/>
      <c r="F43" s="24"/>
      <c r="G43" s="24"/>
      <c r="H43" s="24"/>
      <c r="I43" s="24"/>
      <c r="J43" s="25"/>
    </row>
    <row r="44" spans="1:10" ht="18.75" customHeight="1" x14ac:dyDescent="0.25">
      <c r="A44" s="24"/>
      <c r="B44" s="24"/>
      <c r="C44" s="26"/>
      <c r="D44" s="24"/>
      <c r="E44" s="24"/>
      <c r="F44" s="24"/>
      <c r="G44" s="24"/>
      <c r="H44" s="24"/>
      <c r="I44" s="24"/>
      <c r="J44" s="26"/>
    </row>
    <row r="45" spans="1:10" ht="18.75" customHeight="1" x14ac:dyDescent="0.25">
      <c r="A45" s="24"/>
      <c r="B45" s="24"/>
      <c r="C45" s="25"/>
      <c r="D45" s="24"/>
      <c r="E45" s="24"/>
      <c r="F45" s="24"/>
      <c r="G45" s="24"/>
      <c r="H45" s="24"/>
      <c r="I45" s="24"/>
      <c r="J45" s="25"/>
    </row>
    <row r="46" spans="1:10" ht="18.75" customHeight="1" x14ac:dyDescent="0.25">
      <c r="A46" s="24"/>
      <c r="B46" s="24"/>
      <c r="C46" s="26"/>
      <c r="D46" s="24"/>
      <c r="E46" s="24"/>
      <c r="F46" s="24"/>
      <c r="G46" s="24"/>
      <c r="H46" s="24"/>
      <c r="I46" s="24"/>
      <c r="J46" s="26"/>
    </row>
    <row r="47" spans="1:10" ht="18.75" customHeight="1" x14ac:dyDescent="0.25">
      <c r="A47" s="24"/>
      <c r="B47" s="24"/>
      <c r="C47" s="25"/>
      <c r="D47" s="24"/>
      <c r="E47" s="24"/>
      <c r="F47" s="24"/>
      <c r="G47" s="24"/>
      <c r="H47" s="24"/>
      <c r="I47" s="24"/>
      <c r="J47" s="25"/>
    </row>
    <row r="48" spans="1:10" ht="18.75" customHeight="1" x14ac:dyDescent="0.25">
      <c r="A48" s="24"/>
      <c r="B48" s="24"/>
      <c r="C48" s="26"/>
      <c r="D48" s="24"/>
      <c r="E48" s="24"/>
      <c r="F48" s="24"/>
      <c r="G48" s="24"/>
      <c r="H48" s="24"/>
      <c r="I48" s="24"/>
      <c r="J48" s="26"/>
    </row>
    <row r="49" spans="1:10" ht="18.75" customHeight="1" x14ac:dyDescent="0.25">
      <c r="A49" s="24"/>
      <c r="B49" s="24"/>
      <c r="C49" s="25"/>
      <c r="D49" s="24"/>
      <c r="E49" s="24"/>
      <c r="F49" s="24"/>
      <c r="G49" s="24"/>
      <c r="H49" s="24"/>
      <c r="I49" s="24"/>
      <c r="J49" s="25"/>
    </row>
    <row r="50" spans="1:10" ht="18.75" customHeight="1" x14ac:dyDescent="0.25">
      <c r="A50" s="24"/>
      <c r="B50" s="24"/>
      <c r="C50" s="26"/>
      <c r="D50" s="24"/>
      <c r="E50" s="24"/>
      <c r="F50" s="24"/>
      <c r="G50" s="24"/>
      <c r="H50" s="24"/>
      <c r="I50" s="24"/>
      <c r="J50" s="26"/>
    </row>
    <row r="51" spans="1:10" ht="18.75" customHeight="1" x14ac:dyDescent="0.25">
      <c r="A51" s="24"/>
      <c r="B51" s="24"/>
      <c r="C51" s="25"/>
      <c r="D51" s="24"/>
      <c r="E51" s="24"/>
      <c r="F51" s="24"/>
      <c r="G51" s="24"/>
      <c r="H51" s="24"/>
      <c r="I51" s="24"/>
      <c r="J51" s="25"/>
    </row>
    <row r="52" spans="1:10" ht="18.75" customHeight="1" x14ac:dyDescent="0.25">
      <c r="A52" s="24"/>
      <c r="B52" s="24"/>
      <c r="C52" s="26"/>
      <c r="D52" s="24"/>
      <c r="E52" s="24"/>
      <c r="F52" s="24"/>
      <c r="G52" s="24"/>
      <c r="H52" s="24"/>
      <c r="I52" s="24"/>
      <c r="J52" s="26"/>
    </row>
    <row r="53" spans="1:10" ht="18.75" customHeight="1" x14ac:dyDescent="0.25">
      <c r="A53" s="24"/>
      <c r="B53" s="24"/>
      <c r="C53" s="25"/>
      <c r="D53" s="24"/>
      <c r="E53" s="24"/>
      <c r="F53" s="24"/>
      <c r="G53" s="24"/>
      <c r="H53" s="24"/>
      <c r="I53" s="24"/>
      <c r="J53" s="25"/>
    </row>
    <row r="54" spans="1:10" ht="18.75" customHeight="1" x14ac:dyDescent="0.25">
      <c r="A54" s="24"/>
      <c r="B54" s="24"/>
      <c r="C54" s="26"/>
      <c r="D54" s="24"/>
      <c r="E54" s="24"/>
      <c r="F54" s="24"/>
      <c r="G54" s="24"/>
      <c r="H54" s="24"/>
      <c r="I54" s="24"/>
      <c r="J54" s="26"/>
    </row>
    <row r="55" spans="1:10" ht="18.75" customHeight="1" x14ac:dyDescent="0.25">
      <c r="A55" s="24"/>
      <c r="B55" s="24"/>
      <c r="C55" s="25"/>
      <c r="D55" s="24"/>
      <c r="E55" s="24"/>
      <c r="F55" s="24"/>
      <c r="G55" s="24"/>
      <c r="H55" s="24"/>
      <c r="I55" s="24"/>
      <c r="J55" s="25"/>
    </row>
    <row r="56" spans="1:10" ht="18.75" customHeight="1" x14ac:dyDescent="0.25">
      <c r="A56" s="24"/>
      <c r="B56" s="24"/>
      <c r="C56" s="26"/>
      <c r="D56" s="24"/>
      <c r="E56" s="24"/>
      <c r="F56" s="24"/>
      <c r="G56" s="24"/>
      <c r="H56" s="24"/>
      <c r="I56" s="24"/>
      <c r="J56" s="26"/>
    </row>
    <row r="57" spans="1:10" ht="18.75" customHeight="1" x14ac:dyDescent="0.25">
      <c r="A57" s="24"/>
      <c r="B57" s="24"/>
      <c r="C57" s="25"/>
      <c r="D57" s="24"/>
      <c r="E57" s="24"/>
      <c r="F57" s="24"/>
      <c r="G57" s="24"/>
      <c r="H57" s="24"/>
      <c r="I57" s="24"/>
      <c r="J57" s="25"/>
    </row>
    <row r="58" spans="1:10" ht="18.75" customHeight="1" x14ac:dyDescent="0.25">
      <c r="A58" s="24"/>
      <c r="B58" s="24"/>
      <c r="C58" s="26"/>
      <c r="D58" s="24"/>
      <c r="E58" s="24"/>
      <c r="F58" s="24"/>
      <c r="G58" s="24"/>
      <c r="H58" s="24"/>
      <c r="I58" s="24"/>
      <c r="J58" s="26"/>
    </row>
    <row r="59" spans="1:10" ht="18.75" customHeight="1" x14ac:dyDescent="0.25">
      <c r="A59" s="24"/>
      <c r="B59" s="24"/>
      <c r="C59" s="25"/>
      <c r="D59" s="24"/>
      <c r="E59" s="24"/>
      <c r="F59" s="24"/>
      <c r="G59" s="24"/>
      <c r="H59" s="24"/>
      <c r="I59" s="24"/>
      <c r="J59" s="25"/>
    </row>
    <row r="60" spans="1:10" ht="25.5" customHeight="1" x14ac:dyDescent="0.25">
      <c r="A60" s="3" t="s">
        <v>186</v>
      </c>
      <c r="B60" s="3"/>
      <c r="C60" s="3"/>
      <c r="D60" s="3"/>
      <c r="E60" s="3"/>
      <c r="F60" s="3"/>
      <c r="G60" s="32">
        <f>IFERROR(SUM(G3:G59),0)</f>
        <v>4552</v>
      </c>
      <c r="H60" s="33"/>
      <c r="I60" s="33"/>
      <c r="J60" s="33"/>
    </row>
    <row r="62" spans="1:10" ht="18" customHeight="1" x14ac:dyDescent="0.25">
      <c r="A62" s="2" t="s">
        <v>187</v>
      </c>
      <c r="B62" s="2"/>
      <c r="C62" s="2"/>
      <c r="D62" s="2"/>
      <c r="E62" s="2"/>
      <c r="F62" s="2"/>
      <c r="G62" s="2"/>
      <c r="H62" s="2"/>
      <c r="I62" s="2"/>
      <c r="J62" s="2"/>
    </row>
  </sheetData>
  <mergeCells count="3">
    <mergeCell ref="A1:J1"/>
    <mergeCell ref="A60:F60"/>
    <mergeCell ref="A62:J62"/>
  </mergeCells>
  <dataValidations count="1">
    <dataValidation type="list" allowBlank="1" sqref="D3:D60" xr:uid="{00000000-0002-0000-0100-000000000000}">
      <formula1>"Ölwechsel,Inspektion klein,Inspektion groß,HU/AU,Reifenwechsel,Bremsbeläge,Klimaservice,Reparatur,Sonstiges"</formula1>
      <formula2>0</formula2>
    </dataValidation>
  </dataValidations>
  <pageMargins left="0.5" right="0.5" top="1" bottom="1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5080"/>
    <pageSetUpPr fitToPage="1"/>
  </sheetPr>
  <dimension ref="A1:G111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8.7109375" defaultRowHeight="15" x14ac:dyDescent="0.25"/>
  <cols>
    <col min="1" max="1" width="12" customWidth="1"/>
    <col min="2" max="3" width="16" customWidth="1"/>
    <col min="4" max="4" width="22" customWidth="1"/>
    <col min="5" max="6" width="12" customWidth="1"/>
    <col min="7" max="7" width="14" customWidth="1"/>
    <col min="8" max="8" width="4" customWidth="1"/>
  </cols>
  <sheetData>
    <row r="1" spans="1:7" ht="37.5" customHeight="1" x14ac:dyDescent="0.25">
      <c r="A1" s="4" t="s">
        <v>188</v>
      </c>
      <c r="B1" s="4"/>
      <c r="C1" s="4"/>
      <c r="D1" s="4"/>
      <c r="E1" s="4"/>
      <c r="F1" s="4"/>
      <c r="G1" s="4"/>
    </row>
    <row r="2" spans="1:7" ht="36" customHeight="1" x14ac:dyDescent="0.25">
      <c r="A2" s="11" t="s">
        <v>103</v>
      </c>
      <c r="B2" s="11" t="s">
        <v>6</v>
      </c>
      <c r="C2" s="11" t="s">
        <v>189</v>
      </c>
      <c r="D2" s="11" t="s">
        <v>190</v>
      </c>
      <c r="E2" s="11" t="s">
        <v>10</v>
      </c>
      <c r="F2" s="11" t="s">
        <v>191</v>
      </c>
      <c r="G2" s="11" t="s">
        <v>192</v>
      </c>
    </row>
    <row r="3" spans="1:7" ht="19.5" customHeight="1" x14ac:dyDescent="0.25">
      <c r="A3" s="18" t="s">
        <v>193</v>
      </c>
      <c r="B3" s="13" t="s">
        <v>37</v>
      </c>
      <c r="C3" s="34" t="s">
        <v>194</v>
      </c>
      <c r="D3" s="27" t="s">
        <v>195</v>
      </c>
      <c r="E3" s="14">
        <v>195200</v>
      </c>
      <c r="F3" s="35">
        <v>68.400000000000006</v>
      </c>
      <c r="G3" s="36">
        <v>118.68</v>
      </c>
    </row>
    <row r="4" spans="1:7" ht="19.5" customHeight="1" x14ac:dyDescent="0.25">
      <c r="A4" s="18" t="s">
        <v>196</v>
      </c>
      <c r="B4" s="13" t="s">
        <v>19</v>
      </c>
      <c r="C4" s="34" t="s">
        <v>194</v>
      </c>
      <c r="D4" s="30" t="s">
        <v>197</v>
      </c>
      <c r="E4" s="14">
        <v>86800</v>
      </c>
      <c r="F4" s="35">
        <v>41.2</v>
      </c>
      <c r="G4" s="36">
        <v>70.47</v>
      </c>
    </row>
    <row r="5" spans="1:7" ht="19.5" customHeight="1" x14ac:dyDescent="0.25">
      <c r="A5" s="18" t="s">
        <v>26</v>
      </c>
      <c r="B5" s="13" t="s">
        <v>19</v>
      </c>
      <c r="C5" s="37" t="s">
        <v>198</v>
      </c>
      <c r="D5" s="27" t="s">
        <v>110</v>
      </c>
      <c r="E5" s="14">
        <v>87200</v>
      </c>
      <c r="F5" s="35"/>
      <c r="G5" s="36">
        <v>189</v>
      </c>
    </row>
    <row r="6" spans="1:7" ht="19.5" customHeight="1" x14ac:dyDescent="0.25">
      <c r="A6" s="18" t="s">
        <v>199</v>
      </c>
      <c r="B6" s="13" t="s">
        <v>29</v>
      </c>
      <c r="C6" s="34" t="s">
        <v>194</v>
      </c>
      <c r="D6" s="30" t="s">
        <v>200</v>
      </c>
      <c r="E6" s="14">
        <v>120800</v>
      </c>
      <c r="F6" s="35">
        <v>52.1</v>
      </c>
      <c r="G6" s="36">
        <v>98.44</v>
      </c>
    </row>
    <row r="7" spans="1:7" ht="19.5" customHeight="1" x14ac:dyDescent="0.25">
      <c r="A7" s="18" t="s">
        <v>201</v>
      </c>
      <c r="B7" s="13" t="s">
        <v>85</v>
      </c>
      <c r="C7" s="34" t="s">
        <v>194</v>
      </c>
      <c r="D7" s="27" t="s">
        <v>202</v>
      </c>
      <c r="E7" s="14">
        <v>279800</v>
      </c>
      <c r="F7" s="35">
        <v>80.2</v>
      </c>
      <c r="G7" s="36">
        <v>138.75</v>
      </c>
    </row>
    <row r="8" spans="1:7" ht="19.5" customHeight="1" x14ac:dyDescent="0.25">
      <c r="A8" s="18" t="s">
        <v>203</v>
      </c>
      <c r="B8" s="13" t="s">
        <v>70</v>
      </c>
      <c r="C8" s="34" t="s">
        <v>194</v>
      </c>
      <c r="D8" s="30" t="s">
        <v>204</v>
      </c>
      <c r="E8" s="14">
        <v>30100</v>
      </c>
      <c r="F8" s="35">
        <v>38.4</v>
      </c>
      <c r="G8" s="36">
        <v>66.05</v>
      </c>
    </row>
    <row r="9" spans="1:7" ht="19.5" customHeight="1" x14ac:dyDescent="0.25">
      <c r="A9" s="18" t="s">
        <v>205</v>
      </c>
      <c r="B9" s="13" t="s">
        <v>61</v>
      </c>
      <c r="C9" s="34" t="s">
        <v>194</v>
      </c>
      <c r="D9" s="27" t="s">
        <v>197</v>
      </c>
      <c r="E9" s="14">
        <v>73800</v>
      </c>
      <c r="F9" s="35">
        <v>58.6</v>
      </c>
      <c r="G9" s="36">
        <v>100.99</v>
      </c>
    </row>
    <row r="10" spans="1:7" ht="19.5" customHeight="1" x14ac:dyDescent="0.25">
      <c r="A10" s="18" t="s">
        <v>115</v>
      </c>
      <c r="B10" s="13" t="s">
        <v>29</v>
      </c>
      <c r="C10" s="37" t="s">
        <v>198</v>
      </c>
      <c r="D10" s="30" t="s">
        <v>116</v>
      </c>
      <c r="E10" s="14">
        <v>121400</v>
      </c>
      <c r="F10" s="35"/>
      <c r="G10" s="36">
        <v>620</v>
      </c>
    </row>
    <row r="11" spans="1:7" ht="19.5" customHeight="1" x14ac:dyDescent="0.25">
      <c r="A11" s="18" t="s">
        <v>44</v>
      </c>
      <c r="B11" s="13" t="s">
        <v>37</v>
      </c>
      <c r="C11" s="37" t="s">
        <v>198</v>
      </c>
      <c r="D11" s="27" t="s">
        <v>121</v>
      </c>
      <c r="E11" s="14">
        <v>196100</v>
      </c>
      <c r="F11" s="35"/>
      <c r="G11" s="36">
        <v>234</v>
      </c>
    </row>
    <row r="12" spans="1:7" ht="19.5" customHeight="1" x14ac:dyDescent="0.25">
      <c r="A12" s="18" t="s">
        <v>206</v>
      </c>
      <c r="B12" s="13" t="s">
        <v>19</v>
      </c>
      <c r="C12" s="34" t="s">
        <v>194</v>
      </c>
      <c r="D12" s="30" t="s">
        <v>207</v>
      </c>
      <c r="E12" s="14">
        <v>87900</v>
      </c>
      <c r="F12" s="35">
        <v>42.8</v>
      </c>
      <c r="G12" s="36">
        <v>73.59</v>
      </c>
    </row>
    <row r="13" spans="1:7" ht="19.5" customHeight="1" x14ac:dyDescent="0.25">
      <c r="A13" s="18" t="s">
        <v>208</v>
      </c>
      <c r="B13" s="13" t="s">
        <v>94</v>
      </c>
      <c r="C13" s="34" t="s">
        <v>194</v>
      </c>
      <c r="D13" s="27" t="s">
        <v>209</v>
      </c>
      <c r="E13" s="14">
        <v>60500</v>
      </c>
      <c r="F13" s="35">
        <v>44.2</v>
      </c>
      <c r="G13" s="36">
        <v>75.900000000000006</v>
      </c>
    </row>
    <row r="14" spans="1:7" ht="19.5" customHeight="1" x14ac:dyDescent="0.25">
      <c r="A14" s="18" t="s">
        <v>124</v>
      </c>
      <c r="B14" s="13" t="s">
        <v>85</v>
      </c>
      <c r="C14" s="37" t="s">
        <v>198</v>
      </c>
      <c r="D14" s="30" t="s">
        <v>125</v>
      </c>
      <c r="E14" s="14">
        <v>281000</v>
      </c>
      <c r="F14" s="35"/>
      <c r="G14" s="36">
        <v>89.5</v>
      </c>
    </row>
    <row r="15" spans="1:7" ht="19.5" customHeight="1" x14ac:dyDescent="0.25">
      <c r="A15" s="18" t="s">
        <v>210</v>
      </c>
      <c r="B15" s="13" t="s">
        <v>46</v>
      </c>
      <c r="C15" s="34" t="s">
        <v>194</v>
      </c>
      <c r="D15" s="27" t="s">
        <v>211</v>
      </c>
      <c r="E15" s="14">
        <v>53100</v>
      </c>
      <c r="F15" s="35">
        <v>46.8</v>
      </c>
      <c r="G15" s="36">
        <v>88.5</v>
      </c>
    </row>
    <row r="16" spans="1:7" ht="19.5" customHeight="1" x14ac:dyDescent="0.25">
      <c r="A16" s="18" t="s">
        <v>35</v>
      </c>
      <c r="B16" s="13" t="s">
        <v>29</v>
      </c>
      <c r="C16" s="37" t="s">
        <v>198</v>
      </c>
      <c r="D16" s="30" t="s">
        <v>130</v>
      </c>
      <c r="E16" s="14">
        <v>122100</v>
      </c>
      <c r="F16" s="35">
        <v>4</v>
      </c>
      <c r="G16" s="36">
        <v>156</v>
      </c>
    </row>
    <row r="17" spans="1:7" ht="19.5" customHeight="1" x14ac:dyDescent="0.25">
      <c r="A17" s="18" t="s">
        <v>135</v>
      </c>
      <c r="B17" s="13" t="s">
        <v>19</v>
      </c>
      <c r="C17" s="37" t="s">
        <v>198</v>
      </c>
      <c r="D17" s="27" t="s">
        <v>136</v>
      </c>
      <c r="E17" s="14">
        <v>88200</v>
      </c>
      <c r="F17" s="35"/>
      <c r="G17" s="36">
        <v>249</v>
      </c>
    </row>
    <row r="18" spans="1:7" ht="19.5" customHeight="1" x14ac:dyDescent="0.25">
      <c r="A18" s="18" t="s">
        <v>140</v>
      </c>
      <c r="B18" s="13" t="s">
        <v>78</v>
      </c>
      <c r="C18" s="37" t="s">
        <v>198</v>
      </c>
      <c r="D18" s="30" t="s">
        <v>141</v>
      </c>
      <c r="E18" s="14">
        <v>140200</v>
      </c>
      <c r="F18" s="35"/>
      <c r="G18" s="36">
        <v>540</v>
      </c>
    </row>
    <row r="19" spans="1:7" ht="19.5" customHeight="1" x14ac:dyDescent="0.25">
      <c r="A19" s="18" t="s">
        <v>212</v>
      </c>
      <c r="B19" s="13" t="s">
        <v>53</v>
      </c>
      <c r="C19" s="38" t="s">
        <v>213</v>
      </c>
      <c r="D19" s="27" t="s">
        <v>214</v>
      </c>
      <c r="E19" s="14"/>
      <c r="F19" s="35"/>
      <c r="G19" s="36">
        <v>580</v>
      </c>
    </row>
    <row r="20" spans="1:7" ht="19.5" customHeight="1" x14ac:dyDescent="0.25">
      <c r="A20" s="18" t="s">
        <v>145</v>
      </c>
      <c r="B20" s="13" t="s">
        <v>19</v>
      </c>
      <c r="C20" s="38" t="s">
        <v>213</v>
      </c>
      <c r="D20" s="30" t="s">
        <v>214</v>
      </c>
      <c r="E20" s="14"/>
      <c r="F20" s="35"/>
      <c r="G20" s="36">
        <v>410</v>
      </c>
    </row>
    <row r="21" spans="1:7" ht="19.5" customHeight="1" x14ac:dyDescent="0.25">
      <c r="A21" s="18" t="s">
        <v>145</v>
      </c>
      <c r="B21" s="13" t="s">
        <v>85</v>
      </c>
      <c r="C21" s="37" t="s">
        <v>198</v>
      </c>
      <c r="D21" s="27" t="s">
        <v>150</v>
      </c>
      <c r="E21" s="14">
        <v>282400</v>
      </c>
      <c r="F21" s="35"/>
      <c r="G21" s="36">
        <v>480</v>
      </c>
    </row>
    <row r="22" spans="1:7" ht="19.5" customHeight="1" x14ac:dyDescent="0.25">
      <c r="A22" s="18" t="s">
        <v>215</v>
      </c>
      <c r="B22" s="13" t="s">
        <v>37</v>
      </c>
      <c r="C22" s="34" t="s">
        <v>194</v>
      </c>
      <c r="D22" s="30" t="s">
        <v>216</v>
      </c>
      <c r="E22" s="14">
        <v>197800</v>
      </c>
      <c r="F22" s="35">
        <v>72.099999999999994</v>
      </c>
      <c r="G22" s="36">
        <v>124.97</v>
      </c>
    </row>
    <row r="23" spans="1:7" ht="19.5" customHeight="1" x14ac:dyDescent="0.25">
      <c r="A23" s="18" t="s">
        <v>59</v>
      </c>
      <c r="B23" s="13" t="s">
        <v>53</v>
      </c>
      <c r="C23" s="37" t="s">
        <v>198</v>
      </c>
      <c r="D23" s="27" t="s">
        <v>154</v>
      </c>
      <c r="E23" s="14">
        <v>214100</v>
      </c>
      <c r="F23" s="35"/>
      <c r="G23" s="36">
        <v>295</v>
      </c>
    </row>
    <row r="24" spans="1:7" ht="19.5" customHeight="1" x14ac:dyDescent="0.25">
      <c r="A24" s="18" t="s">
        <v>217</v>
      </c>
      <c r="B24" s="13" t="s">
        <v>46</v>
      </c>
      <c r="C24" s="34" t="s">
        <v>194</v>
      </c>
      <c r="D24" s="30" t="s">
        <v>218</v>
      </c>
      <c r="E24" s="14">
        <v>53500</v>
      </c>
      <c r="F24" s="35">
        <v>48.2</v>
      </c>
      <c r="G24" s="36">
        <v>91.25</v>
      </c>
    </row>
    <row r="25" spans="1:7" ht="19.5" customHeight="1" x14ac:dyDescent="0.25">
      <c r="A25" s="18" t="s">
        <v>51</v>
      </c>
      <c r="B25" s="13" t="s">
        <v>46</v>
      </c>
      <c r="C25" s="37" t="s">
        <v>198</v>
      </c>
      <c r="D25" s="27" t="s">
        <v>157</v>
      </c>
      <c r="E25" s="14">
        <v>53800</v>
      </c>
      <c r="F25" s="35"/>
      <c r="G25" s="36">
        <v>380</v>
      </c>
    </row>
    <row r="26" spans="1:7" ht="19.5" customHeight="1" x14ac:dyDescent="0.25">
      <c r="A26" s="18" t="s">
        <v>219</v>
      </c>
      <c r="B26" s="13" t="s">
        <v>94</v>
      </c>
      <c r="C26" s="34" t="s">
        <v>194</v>
      </c>
      <c r="D26" s="30" t="s">
        <v>220</v>
      </c>
      <c r="E26" s="14">
        <v>61800</v>
      </c>
      <c r="F26" s="35">
        <v>45.6</v>
      </c>
      <c r="G26" s="36">
        <v>78.5</v>
      </c>
    </row>
    <row r="27" spans="1:7" ht="19.5" customHeight="1" x14ac:dyDescent="0.25">
      <c r="A27" s="18" t="s">
        <v>221</v>
      </c>
      <c r="B27" s="13" t="s">
        <v>61</v>
      </c>
      <c r="C27" s="39" t="s">
        <v>222</v>
      </c>
      <c r="D27" s="27" t="s">
        <v>223</v>
      </c>
      <c r="E27" s="14"/>
      <c r="F27" s="35"/>
      <c r="G27" s="36">
        <v>320</v>
      </c>
    </row>
    <row r="28" spans="1:7" ht="19.5" customHeight="1" x14ac:dyDescent="0.25">
      <c r="A28" s="18" t="s">
        <v>224</v>
      </c>
      <c r="B28" s="13" t="s">
        <v>85</v>
      </c>
      <c r="C28" s="34" t="s">
        <v>194</v>
      </c>
      <c r="D28" s="30" t="s">
        <v>225</v>
      </c>
      <c r="E28" s="14">
        <v>283400</v>
      </c>
      <c r="F28" s="35">
        <v>76.8</v>
      </c>
      <c r="G28" s="36">
        <v>133.22999999999999</v>
      </c>
    </row>
    <row r="29" spans="1:7" ht="19.5" customHeight="1" x14ac:dyDescent="0.25">
      <c r="A29" s="18" t="s">
        <v>68</v>
      </c>
      <c r="B29" s="13" t="s">
        <v>61</v>
      </c>
      <c r="C29" s="37" t="s">
        <v>198</v>
      </c>
      <c r="D29" s="27" t="s">
        <v>161</v>
      </c>
      <c r="E29" s="14">
        <v>75400</v>
      </c>
      <c r="F29" s="35"/>
      <c r="G29" s="36">
        <v>210</v>
      </c>
    </row>
    <row r="30" spans="1:7" ht="19.5" customHeight="1" x14ac:dyDescent="0.25">
      <c r="A30" s="18" t="s">
        <v>226</v>
      </c>
      <c r="B30" s="13" t="s">
        <v>70</v>
      </c>
      <c r="C30" s="34" t="s">
        <v>194</v>
      </c>
      <c r="D30" s="30" t="s">
        <v>220</v>
      </c>
      <c r="E30" s="14">
        <v>31200</v>
      </c>
      <c r="F30" s="35">
        <v>39.200000000000003</v>
      </c>
      <c r="G30" s="36">
        <v>67.510000000000005</v>
      </c>
    </row>
    <row r="31" spans="1:7" ht="19.5" customHeight="1" x14ac:dyDescent="0.25">
      <c r="A31" s="18" t="s">
        <v>164</v>
      </c>
      <c r="B31" s="13" t="s">
        <v>78</v>
      </c>
      <c r="C31" s="37" t="s">
        <v>198</v>
      </c>
      <c r="D31" s="27" t="s">
        <v>125</v>
      </c>
      <c r="E31" s="14">
        <v>143700</v>
      </c>
      <c r="F31" s="35"/>
      <c r="G31" s="36">
        <v>89.5</v>
      </c>
    </row>
    <row r="32" spans="1:7" ht="19.5" customHeight="1" x14ac:dyDescent="0.25">
      <c r="A32" s="18" t="s">
        <v>77</v>
      </c>
      <c r="B32" s="13" t="s">
        <v>70</v>
      </c>
      <c r="C32" s="37" t="s">
        <v>198</v>
      </c>
      <c r="D32" s="30" t="s">
        <v>168</v>
      </c>
      <c r="E32" s="14">
        <v>30800</v>
      </c>
      <c r="F32" s="35"/>
      <c r="G32" s="36">
        <v>220</v>
      </c>
    </row>
    <row r="33" spans="1:7" ht="19.5" customHeight="1" x14ac:dyDescent="0.25">
      <c r="A33" s="18" t="s">
        <v>82</v>
      </c>
      <c r="B33" s="13" t="s">
        <v>19</v>
      </c>
      <c r="C33" s="37" t="s">
        <v>198</v>
      </c>
      <c r="D33" s="27" t="s">
        <v>179</v>
      </c>
      <c r="E33" s="14">
        <v>88800</v>
      </c>
      <c r="F33" s="35">
        <v>4</v>
      </c>
      <c r="G33" s="36">
        <v>130</v>
      </c>
    </row>
    <row r="34" spans="1:7" ht="19.5" customHeight="1" x14ac:dyDescent="0.25">
      <c r="A34" s="18" t="s">
        <v>173</v>
      </c>
      <c r="B34" s="13" t="s">
        <v>29</v>
      </c>
      <c r="C34" s="37" t="s">
        <v>198</v>
      </c>
      <c r="D34" s="30" t="s">
        <v>174</v>
      </c>
      <c r="E34" s="14">
        <v>123500</v>
      </c>
      <c r="F34" s="35"/>
      <c r="G34" s="36">
        <v>95</v>
      </c>
    </row>
    <row r="35" spans="1:7" ht="19.5" customHeight="1" x14ac:dyDescent="0.25">
      <c r="A35" s="18" t="s">
        <v>84</v>
      </c>
      <c r="B35" s="13" t="s">
        <v>78</v>
      </c>
      <c r="C35" s="37" t="s">
        <v>198</v>
      </c>
      <c r="D35" s="27" t="s">
        <v>182</v>
      </c>
      <c r="E35" s="14">
        <v>143900</v>
      </c>
      <c r="F35" s="35"/>
      <c r="G35" s="36">
        <v>490</v>
      </c>
    </row>
    <row r="36" spans="1:7" ht="18.75" customHeight="1" x14ac:dyDescent="0.25">
      <c r="A36" s="24"/>
      <c r="B36" s="24"/>
      <c r="C36" s="24"/>
      <c r="D36" s="24"/>
      <c r="E36" s="24"/>
      <c r="F36" s="24"/>
      <c r="G36" s="24"/>
    </row>
    <row r="37" spans="1:7" ht="18.75" customHeight="1" x14ac:dyDescent="0.25">
      <c r="A37" s="24"/>
      <c r="B37" s="24"/>
      <c r="C37" s="24"/>
      <c r="D37" s="24"/>
      <c r="E37" s="24"/>
      <c r="F37" s="24"/>
      <c r="G37" s="24"/>
    </row>
    <row r="38" spans="1:7" ht="18.75" customHeight="1" x14ac:dyDescent="0.25">
      <c r="A38" s="24"/>
      <c r="B38" s="24"/>
      <c r="C38" s="24"/>
      <c r="D38" s="24"/>
      <c r="E38" s="24"/>
      <c r="F38" s="24"/>
      <c r="G38" s="24"/>
    </row>
    <row r="39" spans="1:7" ht="18.75" customHeight="1" x14ac:dyDescent="0.25">
      <c r="A39" s="24"/>
      <c r="B39" s="24"/>
      <c r="C39" s="24"/>
      <c r="D39" s="24"/>
      <c r="E39" s="24"/>
      <c r="F39" s="24"/>
      <c r="G39" s="24"/>
    </row>
    <row r="40" spans="1:7" ht="18.75" customHeight="1" x14ac:dyDescent="0.25">
      <c r="A40" s="24"/>
      <c r="B40" s="24"/>
      <c r="C40" s="24"/>
      <c r="D40" s="24"/>
      <c r="E40" s="24"/>
      <c r="F40" s="24"/>
      <c r="G40" s="24"/>
    </row>
    <row r="41" spans="1:7" ht="18.75" customHeight="1" x14ac:dyDescent="0.25">
      <c r="A41" s="24"/>
      <c r="B41" s="24"/>
      <c r="C41" s="24"/>
      <c r="D41" s="24"/>
      <c r="E41" s="24"/>
      <c r="F41" s="24"/>
      <c r="G41" s="24"/>
    </row>
    <row r="42" spans="1:7" ht="18.75" customHeight="1" x14ac:dyDescent="0.25">
      <c r="A42" s="24"/>
      <c r="B42" s="24"/>
      <c r="C42" s="24"/>
      <c r="D42" s="24"/>
      <c r="E42" s="24"/>
      <c r="F42" s="24"/>
      <c r="G42" s="24"/>
    </row>
    <row r="43" spans="1:7" ht="18.75" customHeight="1" x14ac:dyDescent="0.25">
      <c r="A43" s="24"/>
      <c r="B43" s="24"/>
      <c r="C43" s="24"/>
      <c r="D43" s="24"/>
      <c r="E43" s="24"/>
      <c r="F43" s="24"/>
      <c r="G43" s="24"/>
    </row>
    <row r="44" spans="1:7" ht="18.75" customHeight="1" x14ac:dyDescent="0.25">
      <c r="A44" s="24"/>
      <c r="B44" s="24"/>
      <c r="C44" s="24"/>
      <c r="D44" s="24"/>
      <c r="E44" s="24"/>
      <c r="F44" s="24"/>
      <c r="G44" s="24"/>
    </row>
    <row r="45" spans="1:7" ht="18.75" customHeight="1" x14ac:dyDescent="0.25">
      <c r="A45" s="24"/>
      <c r="B45" s="24"/>
      <c r="C45" s="24"/>
      <c r="D45" s="24"/>
      <c r="E45" s="24"/>
      <c r="F45" s="24"/>
      <c r="G45" s="24"/>
    </row>
    <row r="46" spans="1:7" ht="18.75" customHeight="1" x14ac:dyDescent="0.25">
      <c r="A46" s="24"/>
      <c r="B46" s="24"/>
      <c r="C46" s="24"/>
      <c r="D46" s="24"/>
      <c r="E46" s="24"/>
      <c r="F46" s="24"/>
      <c r="G46" s="24"/>
    </row>
    <row r="47" spans="1:7" ht="18.75" customHeight="1" x14ac:dyDescent="0.25">
      <c r="A47" s="24"/>
      <c r="B47" s="24"/>
      <c r="C47" s="24"/>
      <c r="D47" s="24"/>
      <c r="E47" s="24"/>
      <c r="F47" s="24"/>
      <c r="G47" s="24"/>
    </row>
    <row r="48" spans="1:7" ht="18.75" customHeight="1" x14ac:dyDescent="0.25">
      <c r="A48" s="24"/>
      <c r="B48" s="24"/>
      <c r="C48" s="24"/>
      <c r="D48" s="24"/>
      <c r="E48" s="24"/>
      <c r="F48" s="24"/>
      <c r="G48" s="24"/>
    </row>
    <row r="49" spans="1:7" ht="18.75" customHeight="1" x14ac:dyDescent="0.25">
      <c r="A49" s="24"/>
      <c r="B49" s="24"/>
      <c r="C49" s="24"/>
      <c r="D49" s="24"/>
      <c r="E49" s="24"/>
      <c r="F49" s="24"/>
      <c r="G49" s="24"/>
    </row>
    <row r="50" spans="1:7" ht="18.75" customHeight="1" x14ac:dyDescent="0.25">
      <c r="A50" s="24"/>
      <c r="B50" s="24"/>
      <c r="C50" s="24"/>
      <c r="D50" s="24"/>
      <c r="E50" s="24"/>
      <c r="F50" s="24"/>
      <c r="G50" s="24"/>
    </row>
    <row r="51" spans="1:7" ht="18.75" customHeight="1" x14ac:dyDescent="0.25">
      <c r="A51" s="24"/>
      <c r="B51" s="24"/>
      <c r="C51" s="24"/>
      <c r="D51" s="24"/>
      <c r="E51" s="24"/>
      <c r="F51" s="24"/>
      <c r="G51" s="24"/>
    </row>
    <row r="52" spans="1:7" ht="18.75" customHeight="1" x14ac:dyDescent="0.25">
      <c r="A52" s="24"/>
      <c r="B52" s="24"/>
      <c r="C52" s="24"/>
      <c r="D52" s="24"/>
      <c r="E52" s="24"/>
      <c r="F52" s="24"/>
      <c r="G52" s="24"/>
    </row>
    <row r="53" spans="1:7" ht="18.75" customHeight="1" x14ac:dyDescent="0.25">
      <c r="A53" s="24"/>
      <c r="B53" s="24"/>
      <c r="C53" s="24"/>
      <c r="D53" s="24"/>
      <c r="E53" s="24"/>
      <c r="F53" s="24"/>
      <c r="G53" s="24"/>
    </row>
    <row r="54" spans="1:7" ht="18.75" customHeight="1" x14ac:dyDescent="0.25">
      <c r="A54" s="24"/>
      <c r="B54" s="24"/>
      <c r="C54" s="24"/>
      <c r="D54" s="24"/>
      <c r="E54" s="24"/>
      <c r="F54" s="24"/>
      <c r="G54" s="24"/>
    </row>
    <row r="55" spans="1:7" ht="18.75" customHeight="1" x14ac:dyDescent="0.25">
      <c r="A55" s="24"/>
      <c r="B55" s="24"/>
      <c r="C55" s="24"/>
      <c r="D55" s="24"/>
      <c r="E55" s="24"/>
      <c r="F55" s="24"/>
      <c r="G55" s="24"/>
    </row>
    <row r="56" spans="1:7" ht="18.75" customHeight="1" x14ac:dyDescent="0.25">
      <c r="A56" s="24"/>
      <c r="B56" s="24"/>
      <c r="C56" s="24"/>
      <c r="D56" s="24"/>
      <c r="E56" s="24"/>
      <c r="F56" s="24"/>
      <c r="G56" s="24"/>
    </row>
    <row r="57" spans="1:7" ht="18.75" customHeight="1" x14ac:dyDescent="0.25">
      <c r="A57" s="24"/>
      <c r="B57" s="24"/>
      <c r="C57" s="24"/>
      <c r="D57" s="24"/>
      <c r="E57" s="24"/>
      <c r="F57" s="24"/>
      <c r="G57" s="24"/>
    </row>
    <row r="58" spans="1:7" ht="18.75" customHeight="1" x14ac:dyDescent="0.25">
      <c r="A58" s="24"/>
      <c r="B58" s="24"/>
      <c r="C58" s="24"/>
      <c r="D58" s="24"/>
      <c r="E58" s="24"/>
      <c r="F58" s="24"/>
      <c r="G58" s="24"/>
    </row>
    <row r="59" spans="1:7" ht="18.75" customHeight="1" x14ac:dyDescent="0.25">
      <c r="A59" s="24"/>
      <c r="B59" s="24"/>
      <c r="C59" s="24"/>
      <c r="D59" s="24"/>
      <c r="E59" s="24"/>
      <c r="F59" s="24"/>
      <c r="G59" s="24"/>
    </row>
    <row r="60" spans="1:7" ht="18.75" customHeight="1" x14ac:dyDescent="0.25">
      <c r="A60" s="24"/>
      <c r="B60" s="24"/>
      <c r="C60" s="24"/>
      <c r="D60" s="24"/>
      <c r="E60" s="24"/>
      <c r="F60" s="24"/>
      <c r="G60" s="24"/>
    </row>
    <row r="61" spans="1:7" ht="18.75" customHeight="1" x14ac:dyDescent="0.25">
      <c r="A61" s="24"/>
      <c r="B61" s="24"/>
      <c r="C61" s="24"/>
      <c r="D61" s="24"/>
      <c r="E61" s="24"/>
      <c r="F61" s="24"/>
      <c r="G61" s="24"/>
    </row>
    <row r="62" spans="1:7" ht="18.75" customHeight="1" x14ac:dyDescent="0.25">
      <c r="A62" s="24"/>
      <c r="B62" s="24"/>
      <c r="C62" s="24"/>
      <c r="D62" s="24"/>
      <c r="E62" s="24"/>
      <c r="F62" s="24"/>
      <c r="G62" s="24"/>
    </row>
    <row r="63" spans="1:7" ht="18.75" customHeight="1" x14ac:dyDescent="0.25">
      <c r="A63" s="24"/>
      <c r="B63" s="24"/>
      <c r="C63" s="24"/>
      <c r="D63" s="24"/>
      <c r="E63" s="24"/>
      <c r="F63" s="24"/>
      <c r="G63" s="24"/>
    </row>
    <row r="64" spans="1:7" ht="18.75" customHeight="1" x14ac:dyDescent="0.25">
      <c r="A64" s="24"/>
      <c r="B64" s="24"/>
      <c r="C64" s="24"/>
      <c r="D64" s="24"/>
      <c r="E64" s="24"/>
      <c r="F64" s="24"/>
      <c r="G64" s="24"/>
    </row>
    <row r="65" spans="1:7" ht="18.75" customHeight="1" x14ac:dyDescent="0.25">
      <c r="A65" s="24"/>
      <c r="B65" s="24"/>
      <c r="C65" s="24"/>
      <c r="D65" s="24"/>
      <c r="E65" s="24"/>
      <c r="F65" s="24"/>
      <c r="G65" s="24"/>
    </row>
    <row r="66" spans="1:7" ht="18.75" customHeight="1" x14ac:dyDescent="0.25">
      <c r="A66" s="24"/>
      <c r="B66" s="24"/>
      <c r="C66" s="24"/>
      <c r="D66" s="24"/>
      <c r="E66" s="24"/>
      <c r="F66" s="24"/>
      <c r="G66" s="24"/>
    </row>
    <row r="67" spans="1:7" ht="18.75" customHeight="1" x14ac:dyDescent="0.25">
      <c r="A67" s="24"/>
      <c r="B67" s="24"/>
      <c r="C67" s="24"/>
      <c r="D67" s="24"/>
      <c r="E67" s="24"/>
      <c r="F67" s="24"/>
      <c r="G67" s="24"/>
    </row>
    <row r="68" spans="1:7" ht="18.75" customHeight="1" x14ac:dyDescent="0.25">
      <c r="A68" s="24"/>
      <c r="B68" s="24"/>
      <c r="C68" s="24"/>
      <c r="D68" s="24"/>
      <c r="E68" s="24"/>
      <c r="F68" s="24"/>
      <c r="G68" s="24"/>
    </row>
    <row r="69" spans="1:7" ht="18.75" customHeight="1" x14ac:dyDescent="0.25">
      <c r="A69" s="24"/>
      <c r="B69" s="24"/>
      <c r="C69" s="24"/>
      <c r="D69" s="24"/>
      <c r="E69" s="24"/>
      <c r="F69" s="24"/>
      <c r="G69" s="24"/>
    </row>
    <row r="70" spans="1:7" ht="18.75" customHeight="1" x14ac:dyDescent="0.25">
      <c r="A70" s="24"/>
      <c r="B70" s="24"/>
      <c r="C70" s="24"/>
      <c r="D70" s="24"/>
      <c r="E70" s="24"/>
      <c r="F70" s="24"/>
      <c r="G70" s="24"/>
    </row>
    <row r="71" spans="1:7" ht="18.75" customHeight="1" x14ac:dyDescent="0.25">
      <c r="A71" s="24"/>
      <c r="B71" s="24"/>
      <c r="C71" s="24"/>
      <c r="D71" s="24"/>
      <c r="E71" s="24"/>
      <c r="F71" s="24"/>
      <c r="G71" s="24"/>
    </row>
    <row r="72" spans="1:7" ht="18.75" customHeight="1" x14ac:dyDescent="0.25">
      <c r="A72" s="24"/>
      <c r="B72" s="24"/>
      <c r="C72" s="24"/>
      <c r="D72" s="24"/>
      <c r="E72" s="24"/>
      <c r="F72" s="24"/>
      <c r="G72" s="24"/>
    </row>
    <row r="73" spans="1:7" ht="18.75" customHeight="1" x14ac:dyDescent="0.25">
      <c r="A73" s="24"/>
      <c r="B73" s="24"/>
      <c r="C73" s="24"/>
      <c r="D73" s="24"/>
      <c r="E73" s="24"/>
      <c r="F73" s="24"/>
      <c r="G73" s="24"/>
    </row>
    <row r="74" spans="1:7" ht="18.75" customHeight="1" x14ac:dyDescent="0.25">
      <c r="A74" s="24"/>
      <c r="B74" s="24"/>
      <c r="C74" s="24"/>
      <c r="D74" s="24"/>
      <c r="E74" s="24"/>
      <c r="F74" s="24"/>
      <c r="G74" s="24"/>
    </row>
    <row r="75" spans="1:7" ht="18.75" customHeight="1" x14ac:dyDescent="0.25">
      <c r="A75" s="24"/>
      <c r="B75" s="24"/>
      <c r="C75" s="24"/>
      <c r="D75" s="24"/>
      <c r="E75" s="24"/>
      <c r="F75" s="24"/>
      <c r="G75" s="24"/>
    </row>
    <row r="76" spans="1:7" ht="18.75" customHeight="1" x14ac:dyDescent="0.25">
      <c r="A76" s="24"/>
      <c r="B76" s="24"/>
      <c r="C76" s="24"/>
      <c r="D76" s="24"/>
      <c r="E76" s="24"/>
      <c r="F76" s="24"/>
      <c r="G76" s="24"/>
    </row>
    <row r="77" spans="1:7" ht="18.75" customHeight="1" x14ac:dyDescent="0.25">
      <c r="A77" s="24"/>
      <c r="B77" s="24"/>
      <c r="C77" s="24"/>
      <c r="D77" s="24"/>
      <c r="E77" s="24"/>
      <c r="F77" s="24"/>
      <c r="G77" s="24"/>
    </row>
    <row r="78" spans="1:7" ht="18.75" customHeight="1" x14ac:dyDescent="0.25">
      <c r="A78" s="24"/>
      <c r="B78" s="24"/>
      <c r="C78" s="24"/>
      <c r="D78" s="24"/>
      <c r="E78" s="24"/>
      <c r="F78" s="24"/>
      <c r="G78" s="24"/>
    </row>
    <row r="79" spans="1:7" ht="18.75" customHeight="1" x14ac:dyDescent="0.25">
      <c r="A79" s="24"/>
      <c r="B79" s="24"/>
      <c r="C79" s="24"/>
      <c r="D79" s="24"/>
      <c r="E79" s="24"/>
      <c r="F79" s="24"/>
      <c r="G79" s="24"/>
    </row>
    <row r="80" spans="1:7" ht="18.75" customHeight="1" x14ac:dyDescent="0.25">
      <c r="A80" s="24"/>
      <c r="B80" s="24"/>
      <c r="C80" s="24"/>
      <c r="D80" s="24"/>
      <c r="E80" s="24"/>
      <c r="F80" s="24"/>
      <c r="G80" s="24"/>
    </row>
    <row r="81" spans="1:7" ht="18.75" customHeight="1" x14ac:dyDescent="0.25">
      <c r="A81" s="24"/>
      <c r="B81" s="24"/>
      <c r="C81" s="24"/>
      <c r="D81" s="24"/>
      <c r="E81" s="24"/>
      <c r="F81" s="24"/>
      <c r="G81" s="24"/>
    </row>
    <row r="82" spans="1:7" ht="18.75" customHeight="1" x14ac:dyDescent="0.25">
      <c r="A82" s="24"/>
      <c r="B82" s="24"/>
      <c r="C82" s="24"/>
      <c r="D82" s="24"/>
      <c r="E82" s="24"/>
      <c r="F82" s="24"/>
      <c r="G82" s="24"/>
    </row>
    <row r="83" spans="1:7" ht="18.75" customHeight="1" x14ac:dyDescent="0.25">
      <c r="A83" s="24"/>
      <c r="B83" s="24"/>
      <c r="C83" s="24"/>
      <c r="D83" s="24"/>
      <c r="E83" s="24"/>
      <c r="F83" s="24"/>
      <c r="G83" s="24"/>
    </row>
    <row r="84" spans="1:7" ht="18.75" customHeight="1" x14ac:dyDescent="0.25">
      <c r="A84" s="24"/>
      <c r="B84" s="24"/>
      <c r="C84" s="24"/>
      <c r="D84" s="24"/>
      <c r="E84" s="24"/>
      <c r="F84" s="24"/>
      <c r="G84" s="24"/>
    </row>
    <row r="85" spans="1:7" ht="18.75" customHeight="1" x14ac:dyDescent="0.25">
      <c r="A85" s="24"/>
      <c r="B85" s="24"/>
      <c r="C85" s="24"/>
      <c r="D85" s="24"/>
      <c r="E85" s="24"/>
      <c r="F85" s="24"/>
      <c r="G85" s="24"/>
    </row>
    <row r="86" spans="1:7" ht="18.75" customHeight="1" x14ac:dyDescent="0.25">
      <c r="A86" s="24"/>
      <c r="B86" s="24"/>
      <c r="C86" s="24"/>
      <c r="D86" s="24"/>
      <c r="E86" s="24"/>
      <c r="F86" s="24"/>
      <c r="G86" s="24"/>
    </row>
    <row r="87" spans="1:7" ht="18.75" customHeight="1" x14ac:dyDescent="0.25">
      <c r="A87" s="24"/>
      <c r="B87" s="24"/>
      <c r="C87" s="24"/>
      <c r="D87" s="24"/>
      <c r="E87" s="24"/>
      <c r="F87" s="24"/>
      <c r="G87" s="24"/>
    </row>
    <row r="88" spans="1:7" ht="18.75" customHeight="1" x14ac:dyDescent="0.25">
      <c r="A88" s="24"/>
      <c r="B88" s="24"/>
      <c r="C88" s="24"/>
      <c r="D88" s="24"/>
      <c r="E88" s="24"/>
      <c r="F88" s="24"/>
      <c r="G88" s="24"/>
    </row>
    <row r="89" spans="1:7" ht="18.75" customHeight="1" x14ac:dyDescent="0.25">
      <c r="A89" s="24"/>
      <c r="B89" s="24"/>
      <c r="C89" s="24"/>
      <c r="D89" s="24"/>
      <c r="E89" s="24"/>
      <c r="F89" s="24"/>
      <c r="G89" s="24"/>
    </row>
    <row r="90" spans="1:7" ht="18.75" customHeight="1" x14ac:dyDescent="0.25">
      <c r="A90" s="24"/>
      <c r="B90" s="24"/>
      <c r="C90" s="24"/>
      <c r="D90" s="24"/>
      <c r="E90" s="24"/>
      <c r="F90" s="24"/>
      <c r="G90" s="24"/>
    </row>
    <row r="91" spans="1:7" ht="18.75" customHeight="1" x14ac:dyDescent="0.25">
      <c r="A91" s="24"/>
      <c r="B91" s="24"/>
      <c r="C91" s="24"/>
      <c r="D91" s="24"/>
      <c r="E91" s="24"/>
      <c r="F91" s="24"/>
      <c r="G91" s="24"/>
    </row>
    <row r="92" spans="1:7" ht="18.75" customHeight="1" x14ac:dyDescent="0.25">
      <c r="A92" s="24"/>
      <c r="B92" s="24"/>
      <c r="C92" s="24"/>
      <c r="D92" s="24"/>
      <c r="E92" s="24"/>
      <c r="F92" s="24"/>
      <c r="G92" s="24"/>
    </row>
    <row r="93" spans="1:7" ht="18.75" customHeight="1" x14ac:dyDescent="0.25">
      <c r="A93" s="24"/>
      <c r="B93" s="24"/>
      <c r="C93" s="24"/>
      <c r="D93" s="24"/>
      <c r="E93" s="24"/>
      <c r="F93" s="24"/>
      <c r="G93" s="24"/>
    </row>
    <row r="94" spans="1:7" ht="18.75" customHeight="1" x14ac:dyDescent="0.25">
      <c r="A94" s="24"/>
      <c r="B94" s="24"/>
      <c r="C94" s="24"/>
      <c r="D94" s="24"/>
      <c r="E94" s="24"/>
      <c r="F94" s="24"/>
      <c r="G94" s="24"/>
    </row>
    <row r="95" spans="1:7" ht="18.75" customHeight="1" x14ac:dyDescent="0.25">
      <c r="A95" s="24"/>
      <c r="B95" s="24"/>
      <c r="C95" s="24"/>
      <c r="D95" s="24"/>
      <c r="E95" s="24"/>
      <c r="F95" s="24"/>
      <c r="G95" s="24"/>
    </row>
    <row r="96" spans="1:7" ht="9.75" customHeight="1" x14ac:dyDescent="0.25"/>
    <row r="97" spans="1:7" ht="24" customHeight="1" x14ac:dyDescent="0.25">
      <c r="A97" s="1" t="s">
        <v>227</v>
      </c>
      <c r="B97" s="1"/>
      <c r="C97" s="1"/>
      <c r="D97" s="1"/>
      <c r="E97" s="1"/>
      <c r="F97" s="1"/>
      <c r="G97" s="1"/>
    </row>
    <row r="98" spans="1:7" ht="24" customHeight="1" x14ac:dyDescent="0.25">
      <c r="A98" s="40" t="s">
        <v>6</v>
      </c>
      <c r="B98" s="40" t="s">
        <v>228</v>
      </c>
      <c r="C98" s="40" t="s">
        <v>229</v>
      </c>
      <c r="D98" s="40" t="s">
        <v>230</v>
      </c>
      <c r="E98" s="40" t="s">
        <v>231</v>
      </c>
      <c r="F98" s="40" t="s">
        <v>232</v>
      </c>
      <c r="G98" s="40" t="s">
        <v>233</v>
      </c>
    </row>
    <row r="99" spans="1:7" ht="21" customHeight="1" x14ac:dyDescent="0.25">
      <c r="A99" s="41" t="s">
        <v>19</v>
      </c>
      <c r="B99" s="27" t="s">
        <v>21</v>
      </c>
      <c r="C99" s="42">
        <f>IFERROR(SUMPRODUCT((B3:B95=A99)*(C3:C95="Kraftstoff")*G3:G95),0)</f>
        <v>144.06</v>
      </c>
      <c r="D99" s="42">
        <f>IFERROR(SUMPRODUCT((B3:B95=A99)*(C3:C95="Wartung")*G3:G95),0)</f>
        <v>568</v>
      </c>
      <c r="E99" s="42">
        <f>IFERROR(SUMPRODUCT((B3:B95=A99)*(C3:C95="Versicherung")*G3:G95),0)</f>
        <v>410</v>
      </c>
      <c r="F99" s="42">
        <f>IFERROR(SUMPRODUCT((B3:B95=A99)*(C3:C95="KFZ-Steuer")*G3:G95),0)</f>
        <v>0</v>
      </c>
      <c r="G99" s="43">
        <f t="shared" ref="G99:G108" si="0">IFERROR(SUM(C99:F99),0)</f>
        <v>1122.06</v>
      </c>
    </row>
    <row r="100" spans="1:7" ht="21" customHeight="1" x14ac:dyDescent="0.25">
      <c r="A100" s="41" t="s">
        <v>29</v>
      </c>
      <c r="B100" s="30" t="s">
        <v>30</v>
      </c>
      <c r="C100" s="42">
        <f>IFERROR(SUMPRODUCT((B3:B95=A100)*(C3:C95="Kraftstoff")*G3:G95),0)</f>
        <v>98.44</v>
      </c>
      <c r="D100" s="42">
        <f>IFERROR(SUMPRODUCT((B3:B95=A100)*(C3:C95="Wartung")*G3:G95),0)</f>
        <v>871</v>
      </c>
      <c r="E100" s="42">
        <f>IFERROR(SUMPRODUCT((B3:B95=A100)*(C3:C95="Versicherung")*G3:G95),0)</f>
        <v>0</v>
      </c>
      <c r="F100" s="42">
        <f>IFERROR(SUMPRODUCT((B3:B95=A100)*(C3:C95="KFZ-Steuer")*G3:G95),0)</f>
        <v>0</v>
      </c>
      <c r="G100" s="43">
        <f t="shared" si="0"/>
        <v>969.44</v>
      </c>
    </row>
    <row r="101" spans="1:7" ht="21" customHeight="1" x14ac:dyDescent="0.25">
      <c r="A101" s="41" t="s">
        <v>37</v>
      </c>
      <c r="B101" s="27" t="s">
        <v>39</v>
      </c>
      <c r="C101" s="42">
        <f>IFERROR(SUMPRODUCT((B3:B95=A101)*(C3:C95="Kraftstoff")*G3:G95),0)</f>
        <v>243.65</v>
      </c>
      <c r="D101" s="42">
        <f>IFERROR(SUMPRODUCT((B3:B95=A101)*(C3:C95="Wartung")*G3:G95),0)</f>
        <v>234</v>
      </c>
      <c r="E101" s="42">
        <f>IFERROR(SUMPRODUCT((B3:B95=A101)*(C3:C95="Versicherung")*G3:G95),0)</f>
        <v>0</v>
      </c>
      <c r="F101" s="42">
        <f>IFERROR(SUMPRODUCT((B3:B95=A101)*(C3:C95="KFZ-Steuer")*G3:G95),0)</f>
        <v>0</v>
      </c>
      <c r="G101" s="43">
        <f t="shared" si="0"/>
        <v>477.65</v>
      </c>
    </row>
    <row r="102" spans="1:7" ht="21" customHeight="1" x14ac:dyDescent="0.25">
      <c r="A102" s="41" t="s">
        <v>46</v>
      </c>
      <c r="B102" s="30" t="s">
        <v>47</v>
      </c>
      <c r="C102" s="42">
        <f>IFERROR(SUMPRODUCT((B3:B95=A102)*(C3:C95="Kraftstoff")*G3:G95),0)</f>
        <v>179.75</v>
      </c>
      <c r="D102" s="42">
        <f>IFERROR(SUMPRODUCT((B3:B95=A102)*(C3:C95="Wartung")*G3:G95),0)</f>
        <v>380</v>
      </c>
      <c r="E102" s="42">
        <f>IFERROR(SUMPRODUCT((B3:B95=A102)*(C3:C95="Versicherung")*G3:G95),0)</f>
        <v>0</v>
      </c>
      <c r="F102" s="42">
        <f>IFERROR(SUMPRODUCT((B3:B95=A102)*(C3:C95="KFZ-Steuer")*G3:G95),0)</f>
        <v>0</v>
      </c>
      <c r="G102" s="43">
        <f t="shared" si="0"/>
        <v>559.75</v>
      </c>
    </row>
    <row r="103" spans="1:7" ht="21" customHeight="1" x14ac:dyDescent="0.25">
      <c r="A103" s="41" t="s">
        <v>53</v>
      </c>
      <c r="B103" s="27" t="s">
        <v>54</v>
      </c>
      <c r="C103" s="42">
        <f>IFERROR(SUMPRODUCT((B3:B95=A103)*(C3:C95="Kraftstoff")*G3:G95),0)</f>
        <v>0</v>
      </c>
      <c r="D103" s="42">
        <f>IFERROR(SUMPRODUCT((B3:B95=A103)*(C3:C95="Wartung")*G3:G95),0)</f>
        <v>295</v>
      </c>
      <c r="E103" s="42">
        <f>IFERROR(SUMPRODUCT((B3:B95=A103)*(C3:C95="Versicherung")*G3:G95),0)</f>
        <v>580</v>
      </c>
      <c r="F103" s="42">
        <f>IFERROR(SUMPRODUCT((B3:B95=A103)*(C3:C95="KFZ-Steuer")*G3:G95),0)</f>
        <v>0</v>
      </c>
      <c r="G103" s="43">
        <f t="shared" si="0"/>
        <v>875</v>
      </c>
    </row>
    <row r="104" spans="1:7" ht="21" customHeight="1" x14ac:dyDescent="0.25">
      <c r="A104" s="41" t="s">
        <v>61</v>
      </c>
      <c r="B104" s="30" t="s">
        <v>63</v>
      </c>
      <c r="C104" s="42">
        <f>IFERROR(SUMPRODUCT((B3:B95=A104)*(C3:C95="Kraftstoff")*G3:G95),0)</f>
        <v>100.99</v>
      </c>
      <c r="D104" s="42">
        <f>IFERROR(SUMPRODUCT((B3:B95=A104)*(C3:C95="Wartung")*G3:G95),0)</f>
        <v>210</v>
      </c>
      <c r="E104" s="42">
        <f>IFERROR(SUMPRODUCT((B3:B95=A104)*(C3:C95="Versicherung")*G3:G95),0)</f>
        <v>0</v>
      </c>
      <c r="F104" s="42">
        <f>IFERROR(SUMPRODUCT((B3:B95=A104)*(C3:C95="KFZ-Steuer")*G3:G95),0)</f>
        <v>320</v>
      </c>
      <c r="G104" s="43">
        <f t="shared" si="0"/>
        <v>630.99</v>
      </c>
    </row>
    <row r="105" spans="1:7" ht="21" customHeight="1" x14ac:dyDescent="0.25">
      <c r="A105" s="41" t="s">
        <v>70</v>
      </c>
      <c r="B105" s="27" t="s">
        <v>71</v>
      </c>
      <c r="C105" s="42">
        <f>IFERROR(SUMPRODUCT((B3:B95=A105)*(C3:C95="Kraftstoff")*G3:G95),0)</f>
        <v>133.56</v>
      </c>
      <c r="D105" s="42">
        <f>IFERROR(SUMPRODUCT((B3:B95=A105)*(C3:C95="Wartung")*G3:G95),0)</f>
        <v>220</v>
      </c>
      <c r="E105" s="42">
        <f>IFERROR(SUMPRODUCT((B3:B95=A105)*(C3:C95="Versicherung")*G3:G95),0)</f>
        <v>0</v>
      </c>
      <c r="F105" s="42">
        <f>IFERROR(SUMPRODUCT((B3:B95=A105)*(C3:C95="KFZ-Steuer")*G3:G95),0)</f>
        <v>0</v>
      </c>
      <c r="G105" s="43">
        <f t="shared" si="0"/>
        <v>353.56</v>
      </c>
    </row>
    <row r="106" spans="1:7" ht="21" customHeight="1" x14ac:dyDescent="0.25">
      <c r="A106" s="41" t="s">
        <v>78</v>
      </c>
      <c r="B106" s="30" t="s">
        <v>79</v>
      </c>
      <c r="C106" s="42">
        <f>IFERROR(SUMPRODUCT((B3:B95=A106)*(C3:C95="Kraftstoff")*G3:G95),0)</f>
        <v>0</v>
      </c>
      <c r="D106" s="42">
        <f>IFERROR(SUMPRODUCT((B3:B95=A106)*(C3:C95="Wartung")*G3:G95),0)</f>
        <v>1119.5</v>
      </c>
      <c r="E106" s="42">
        <f>IFERROR(SUMPRODUCT((B3:B95=A106)*(C3:C95="Versicherung")*G3:G95),0)</f>
        <v>0</v>
      </c>
      <c r="F106" s="42">
        <f>IFERROR(SUMPRODUCT((B3:B95=A106)*(C3:C95="KFZ-Steuer")*G3:G95),0)</f>
        <v>0</v>
      </c>
      <c r="G106" s="43">
        <f t="shared" si="0"/>
        <v>1119.5</v>
      </c>
    </row>
    <row r="107" spans="1:7" ht="21" customHeight="1" x14ac:dyDescent="0.25">
      <c r="A107" s="41" t="s">
        <v>85</v>
      </c>
      <c r="B107" s="27" t="s">
        <v>86</v>
      </c>
      <c r="C107" s="42">
        <f>IFERROR(SUMPRODUCT((B3:B95=A107)*(C3:C95="Kraftstoff")*G3:G95),0)</f>
        <v>271.98</v>
      </c>
      <c r="D107" s="42">
        <f>IFERROR(SUMPRODUCT((B3:B95=A107)*(C3:C95="Wartung")*G3:G95),0)</f>
        <v>569.5</v>
      </c>
      <c r="E107" s="42">
        <f>IFERROR(SUMPRODUCT((B3:B95=A107)*(C3:C95="Versicherung")*G3:G95),0)</f>
        <v>0</v>
      </c>
      <c r="F107" s="42">
        <f>IFERROR(SUMPRODUCT((B3:B95=A107)*(C3:C95="KFZ-Steuer")*G3:G95),0)</f>
        <v>0</v>
      </c>
      <c r="G107" s="43">
        <f t="shared" si="0"/>
        <v>841.48</v>
      </c>
    </row>
    <row r="108" spans="1:7" ht="21" customHeight="1" x14ac:dyDescent="0.25">
      <c r="A108" s="41" t="s">
        <v>94</v>
      </c>
      <c r="B108" s="30" t="s">
        <v>95</v>
      </c>
      <c r="C108" s="42">
        <f>IFERROR(SUMPRODUCT((B3:B95=A108)*(C3:C95="Kraftstoff")*G3:G95),0)</f>
        <v>154.4</v>
      </c>
      <c r="D108" s="42">
        <f>IFERROR(SUMPRODUCT((B3:B95=A108)*(C3:C95="Wartung")*G3:G95),0)</f>
        <v>0</v>
      </c>
      <c r="E108" s="42">
        <f>IFERROR(SUMPRODUCT((B3:B95=A108)*(C3:C95="Versicherung")*G3:G95),0)</f>
        <v>0</v>
      </c>
      <c r="F108" s="42">
        <f>IFERROR(SUMPRODUCT((B3:B95=A108)*(C3:C95="KFZ-Steuer")*G3:G95),0)</f>
        <v>0</v>
      </c>
      <c r="G108" s="43">
        <f t="shared" si="0"/>
        <v>154.4</v>
      </c>
    </row>
    <row r="109" spans="1:7" ht="25.5" customHeight="1" x14ac:dyDescent="0.25">
      <c r="A109" s="44" t="s">
        <v>234</v>
      </c>
      <c r="B109" s="33"/>
      <c r="C109" s="45">
        <f>IFERROR(SUM(C99:C108),0)</f>
        <v>1326.8300000000002</v>
      </c>
      <c r="D109" s="45">
        <f>IFERROR(SUM(D99:D108),0)</f>
        <v>4467</v>
      </c>
      <c r="E109" s="45">
        <f>IFERROR(SUM(E99:E108),0)</f>
        <v>990</v>
      </c>
      <c r="F109" s="45">
        <f>IFERROR(SUM(F99:F108),0)</f>
        <v>320</v>
      </c>
      <c r="G109" s="45">
        <f>IFERROR(SUM(G99:G108),0)</f>
        <v>7103.83</v>
      </c>
    </row>
    <row r="111" spans="1:7" ht="18" customHeight="1" x14ac:dyDescent="0.25">
      <c r="A111" s="2" t="s">
        <v>235</v>
      </c>
      <c r="B111" s="2"/>
      <c r="C111" s="2"/>
      <c r="D111" s="2"/>
      <c r="E111" s="2"/>
      <c r="F111" s="2"/>
      <c r="G111" s="2"/>
    </row>
  </sheetData>
  <mergeCells count="3">
    <mergeCell ref="A1:G1"/>
    <mergeCell ref="A97:G97"/>
    <mergeCell ref="A111:G111"/>
  </mergeCells>
  <dataValidations count="1">
    <dataValidation type="list" allowBlank="1" sqref="C3:C96" xr:uid="{00000000-0002-0000-0200-000000000000}">
      <formula1>"Kraftstoff,Wartung,Versicherung,KFZ-Steuer,Reparatur,Mautgebühren,Parkgebühren,Sonstiges"</formula1>
      <formula2>0</formula2>
    </dataValidation>
  </dataValidations>
  <pageMargins left="0.5" right="0.5" top="1" bottom="1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Fuhrpark-Übersicht</vt:lpstr>
      <vt:lpstr>Wartungsprotokoll</vt:lpstr>
      <vt:lpstr>Kostenprotokoll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2026-10-17T07:57:55Z</dcterms:created>
  <dcterms:modified xsi:type="dcterms:W3CDTF">2026-10-17T17:45:20Z</dcterms:modified>
  <dc:language>en-US</dc:language>
</cp:coreProperties>
</file>