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igenbeleg" sheetId="1" state="visible" r:id="rId3"/>
    <sheet name="Belegjournal" sheetId="2" state="visible" r:id="rId4"/>
    <sheet name="Anlei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<sst xmlns="http://schemas.openxmlformats.org/spreadsheetml/2006/main" count="132" uniqueCount="107">
  <si>
    <t xml:space="preserve">Eigenbeleg</t>
  </si>
  <si>
    <t xml:space="preserve">Brutto-Betrag</t>
  </si>
  <si>
    <t xml:space="preserve">Ersatzbeleg ohne Originalbeleg</t>
  </si>
  <si>
    <t xml:space="preserve">Beleg-Nr.</t>
  </si>
  <si>
    <t xml:space="preserve">EB-2027-061</t>
  </si>
  <si>
    <t xml:space="preserve">Angaben zur Aufwendung</t>
  </si>
  <si>
    <t xml:space="preserve">Zahlungsempfänger</t>
  </si>
  <si>
    <t xml:space="preserve">City-Taxi Zentrale</t>
  </si>
  <si>
    <t xml:space="preserve">Beleg-Datum</t>
  </si>
  <si>
    <t xml:space="preserve">Anschrift</t>
  </si>
  <si>
    <t xml:space="preserve">Ringstraße 8, 10115 Berlin</t>
  </si>
  <si>
    <t xml:space="preserve">Ort &amp; Datum</t>
  </si>
  <si>
    <t xml:space="preserve">Berlin, 08.04.2027</t>
  </si>
  <si>
    <t xml:space="preserve">Art / Vorgang</t>
  </si>
  <si>
    <t xml:space="preserve">Taxifahrt zum Flughafen</t>
  </si>
  <si>
    <t xml:space="preserve">Zahlungsart</t>
  </si>
  <si>
    <t xml:space="preserve">Bar</t>
  </si>
  <si>
    <t xml:space="preserve">Kategorie</t>
  </si>
  <si>
    <t xml:space="preserve">Reisekosten</t>
  </si>
  <si>
    <t xml:space="preserve">Kostenstelle</t>
  </si>
  <si>
    <t xml:space="preserve">Reisekosten / 4670</t>
  </si>
  <si>
    <t xml:space="preserve">Steuerliche Aufschlüsselung</t>
  </si>
  <si>
    <t xml:space="preserve">Brutto = tatsächlich gezahlter Betrag. Netto/USt nur informativ – kein Vorsteuerabzug.</t>
  </si>
  <si>
    <t xml:space="preserve">USt-Satz</t>
  </si>
  <si>
    <t xml:space="preserve">Netto</t>
  </si>
  <si>
    <t xml:space="preserve">USt-Betrag</t>
  </si>
  <si>
    <t xml:space="preserve">Brutto</t>
  </si>
  <si>
    <t xml:space="preserve">Begründung – warum liegt kein Originalbeleg vor?</t>
  </si>
  <si>
    <t xml:space="preserve">Im Taxi wurde keine Quittung ausgestellt; ein Originalbeleg ist nicht erhältlich. Die Fahrt diente der Anreise zu einem auswärtigen Kundentermin.</t>
  </si>
  <si>
    <t xml:space="preserve">Ort, Datum</t>
  </si>
  <si>
    <t xml:space="preserve">Unterschrift (ausstellende Person)</t>
  </si>
  <si>
    <t xml:space="preserve">Ein Eigenbeleg ist eine Ausnahme und dient als Buchungsnachweis. Ein Vorsteuerabzug ist damit in der Regel nicht möglich (§§ 14, 15 UStG). Aufbewahrungsfrist: 8 Jahre.</t>
  </si>
  <si>
    <t xml:space="preserve">Belegjournal</t>
  </si>
  <si>
    <t xml:space="preserve">Eigenbelege 2027 – fortlaufende Erfassung mit Steuer- und Monatsauswertung</t>
  </si>
  <si>
    <t xml:space="preserve">USt-Aufschlüsselung</t>
  </si>
  <si>
    <t xml:space="preserve">Nr.</t>
  </si>
  <si>
    <t xml:space="preserve">Datum</t>
  </si>
  <si>
    <t xml:space="preserve">Vorgang / Zweck</t>
  </si>
  <si>
    <t xml:space="preserve">USt-%</t>
  </si>
  <si>
    <t xml:space="preserve">USt</t>
  </si>
  <si>
    <t xml:space="preserve">Satz</t>
  </si>
  <si>
    <t xml:space="preserve">Monat</t>
  </si>
  <si>
    <t xml:space="preserve">EB-2027-001</t>
  </si>
  <si>
    <t xml:space="preserve">Taxifahrt Flughafen</t>
  </si>
  <si>
    <t xml:space="preserve">0 %</t>
  </si>
  <si>
    <t xml:space="preserve">Apr</t>
  </si>
  <si>
    <t xml:space="preserve">EB-2027-002</t>
  </si>
  <si>
    <t xml:space="preserve">Parkautomat Messe</t>
  </si>
  <si>
    <t xml:space="preserve">Parkgebühr Messebesuch</t>
  </si>
  <si>
    <t xml:space="preserve">7 %</t>
  </si>
  <si>
    <t xml:space="preserve">Mai</t>
  </si>
  <si>
    <t xml:space="preserve">EB-2027-003</t>
  </si>
  <si>
    <t xml:space="preserve">Kiosk Hauptbahnhof</t>
  </si>
  <si>
    <t xml:space="preserve">Portokasse / Briefmarken</t>
  </si>
  <si>
    <t xml:space="preserve">Porto/Versand</t>
  </si>
  <si>
    <t xml:space="preserve">19 %</t>
  </si>
  <si>
    <t xml:space="preserve">Jun</t>
  </si>
  <si>
    <t xml:space="preserve">EB-2027-004</t>
  </si>
  <si>
    <t xml:space="preserve">Rösterei Matthes</t>
  </si>
  <si>
    <t xml:space="preserve">Bewirtung Teammeeting</t>
  </si>
  <si>
    <t xml:space="preserve">Bewirtung</t>
  </si>
  <si>
    <t xml:space="preserve">Karte</t>
  </si>
  <si>
    <t xml:space="preserve">Gesamt</t>
  </si>
  <si>
    <t xml:space="preserve">Jul</t>
  </si>
  <si>
    <t xml:space="preserve">EB-2027-005</t>
  </si>
  <si>
    <t xml:space="preserve">Schreibwaren Ott</t>
  </si>
  <si>
    <t xml:space="preserve">Flipchart-Marker</t>
  </si>
  <si>
    <t xml:space="preserve">Büromaterial</t>
  </si>
  <si>
    <t xml:space="preserve">Aug</t>
  </si>
  <si>
    <t xml:space="preserve">EB-2027-006</t>
  </si>
  <si>
    <t xml:space="preserve">Restaurant Lindenhof</t>
  </si>
  <si>
    <t xml:space="preserve">Trinkgeld Geschäftsessen</t>
  </si>
  <si>
    <t xml:space="preserve">Belege gesamt</t>
  </si>
  <si>
    <t xml:space="preserve">Sep</t>
  </si>
  <si>
    <t xml:space="preserve">EB-2027-007</t>
  </si>
  <si>
    <t xml:space="preserve">Parkhaus Dom</t>
  </si>
  <si>
    <t xml:space="preserve">Parkgebühr Kundentermin</t>
  </si>
  <si>
    <t xml:space="preserve">EB-2027-008</t>
  </si>
  <si>
    <t xml:space="preserve">Copyshop Prisma</t>
  </si>
  <si>
    <t xml:space="preserve">Druck Projektunterlagen</t>
  </si>
  <si>
    <t xml:space="preserve">Ø Brutto</t>
  </si>
  <si>
    <t xml:space="preserve">EB-2027-009</t>
  </si>
  <si>
    <t xml:space="preserve">Fähre Hafen</t>
  </si>
  <si>
    <t xml:space="preserve">Überfahrt Außentermin</t>
  </si>
  <si>
    <t xml:space="preserve">EB-2027-010</t>
  </si>
  <si>
    <t xml:space="preserve">Blumenhaus Iris</t>
  </si>
  <si>
    <t xml:space="preserve">Präsent Jubiläum Kunde</t>
  </si>
  <si>
    <t xml:space="preserve">Sonstiges</t>
  </si>
  <si>
    <t xml:space="preserve">Überweisung</t>
  </si>
  <si>
    <t xml:space="preserve">Summe</t>
  </si>
  <si>
    <t xml:space="preserve">Anleitung</t>
  </si>
  <si>
    <t xml:space="preserve">So nutzen Sie die Eigenbeleg-Vorlage 2027</t>
  </si>
  <si>
    <t xml:space="preserve">1</t>
  </si>
  <si>
    <t xml:space="preserve">Beleg ausfüllen</t>
  </si>
  <si>
    <t xml:space="preserve">Im Blatt »Eigenbeleg« den Brutto-Betrag oben rechts eintragen – er ist der tatsächlich gezahlte Betrag. Zahlungsempfänger, Vorgang, Ort/Datum und Kategorie ergänzen. Netto und USt-Betrag werden aus Brutto und USt-Satz berechnet und dienen nur der Information.</t>
  </si>
  <si>
    <t xml:space="preserve">2</t>
  </si>
  <si>
    <t xml:space="preserve">Beleg erfassen</t>
  </si>
  <si>
    <t xml:space="preserve">Jeden Eigenbeleg im »Belegjournal« in einer Zeile erfassen. Netto und USt rechnen sich automatisch. Rechts entsteht die USt-Aufschlüsselung (0 / 7 / 19 %) sowie die Auswertung der Brutto-Beträge je Monat.</t>
  </si>
  <si>
    <t xml:space="preserve">3</t>
  </si>
  <si>
    <t xml:space="preserve">Pflichtangaben</t>
  </si>
  <si>
    <t xml:space="preserve">Ein Eigenbeleg sollte enthalten: fortlaufende Beleg-Nr., Zahlungsempfänger mit Anschrift, Art und Zweck der Ausgabe, Ort und Datum, den Betrag und die Begründung, warum kein Originalbeleg vorliegt, sowie eine Unterschrift.</t>
  </si>
  <si>
    <t xml:space="preserve">Rechtliche Hinweise</t>
  </si>
  <si>
    <t xml:space="preserve">—  Ein Eigenbeleg ist eine Ausnahme, keine Regel – nur zulässig, wenn kein Originalbeleg beschafft werden kann.</t>
  </si>
  <si>
    <t xml:space="preserve">—  Die Ausgabe muss betrieblich veranlasst sein; private Ausgaben gehören nicht in die Buchhaltung.</t>
  </si>
  <si>
    <t xml:space="preserve">—  Ein Vorsteuerabzug ist mit einem Eigenbeleg in der Regel nicht möglich (§§ 14, 15 UStG) – maßgeblich ist der Brutto-Betrag.</t>
  </si>
  <si>
    <t xml:space="preserve">—  Aufbewahrungsfrist: 8 Jahre ab Ende des Ausstellungsjahres; GoBD-konforme, unveränderbare Archivierung beachten.</t>
  </si>
  <si>
    <t xml:space="preserve">—  Alle Namen, Beträge und Vorgänge sind Beispieldaten und können vollständig überschrieben werden. Hinterlegte Felder sind Eingaben.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</si>
</sst>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dd\.mm\.yyyy"/>
    <numFmt numFmtId="167" formatCode="0\ %"/>
    <numFmt numFmtId="168" formatCode="#,##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20242B"/>
      <name val="Calibri"/>
      <family val="0"/>
      <charset val="1"/>
    </font>
    <font>
      <b val="true"/>
      <sz val="9"/>
      <color rgb="FF1F6F54"/>
      <name val="Calibri"/>
      <family val="0"/>
      <charset val="1"/>
    </font>
    <font>
      <sz val="10"/>
      <color rgb="FF727C77"/>
      <name val="Calibri"/>
      <family val="0"/>
      <charset val="1"/>
    </font>
    <font>
      <b val="true"/>
      <sz val="26"/>
      <color rgb="FF1F6F54"/>
      <name val="Calibri"/>
      <family val="0"/>
      <charset val="1"/>
    </font>
    <font>
      <b val="true"/>
      <sz val="8"/>
      <color rgb="FF727C77"/>
      <name val="Calibri"/>
      <family val="0"/>
      <charset val="1"/>
    </font>
    <font>
      <b val="true"/>
      <sz val="10"/>
      <color rgb="FF20242B"/>
      <name val="Calibri"/>
      <family val="0"/>
      <charset val="1"/>
    </font>
    <font>
      <b val="true"/>
      <sz val="9"/>
      <color rgb="FF20242B"/>
      <name val="Calibri"/>
      <family val="0"/>
      <charset val="1"/>
    </font>
    <font>
      <sz val="10"/>
      <color rgb="FF20242B"/>
      <name val="Calibri"/>
      <family val="0"/>
      <charset val="1"/>
    </font>
    <font>
      <i val="true"/>
      <sz val="8"/>
      <color rgb="FF727C77"/>
      <name val="Calibri"/>
      <family val="0"/>
      <charset val="1"/>
    </font>
    <font>
      <b val="true"/>
      <sz val="10"/>
      <color rgb="FF22272C"/>
      <name val="Calibri"/>
      <family val="0"/>
      <charset val="1"/>
    </font>
    <font>
      <sz val="10"/>
      <color rgb="FF22272C"/>
      <name val="Calibri"/>
      <family val="0"/>
      <charset val="1"/>
    </font>
    <font>
      <b val="true"/>
      <sz val="10"/>
      <color rgb="FF1F6F54"/>
      <name val="Calibri"/>
      <family val="0"/>
      <charset val="1"/>
    </font>
    <font>
      <sz val="8"/>
      <color rgb="FF727C77"/>
      <name val="Calibri"/>
      <family val="0"/>
      <charset val="1"/>
    </font>
    <font>
      <b val="true"/>
      <sz val="22"/>
      <color rgb="FF20242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8"/>
      <color rgb="FFFFFFFF"/>
      <name val="Calibri"/>
      <family val="0"/>
      <charset val="1"/>
    </font>
    <font>
      <sz val="9"/>
      <color rgb="FF727C77"/>
      <name val="Calibri"/>
      <family val="0"/>
      <charset val="1"/>
    </font>
    <font>
      <sz val="9"/>
      <color rgb="FF22272C"/>
      <name val="Calibri"/>
      <family val="0"/>
      <charset val="1"/>
    </font>
    <font>
      <b val="true"/>
      <sz val="15"/>
      <color rgb="FF20242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8"/>
      <color rgb="FF1F6F54"/>
      <name val="Calibri"/>
      <family val="0"/>
      <charset val="1"/>
    </font>
    <font>
      <b val="true"/>
      <sz val="11"/>
      <color rgb="FF20242B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FF4F1"/>
        <bgColor rgb="FFF4F8F6"/>
      </patternFill>
    </fill>
    <fill>
      <patternFill patternType="solid">
        <fgColor rgb="FF1F6F54"/>
        <bgColor rgb="FF008080"/>
      </patternFill>
    </fill>
    <fill>
      <patternFill patternType="solid">
        <fgColor rgb="FFFFFFFF"/>
        <bgColor rgb="FFF4F8F6"/>
      </patternFill>
    </fill>
    <fill>
      <patternFill patternType="solid">
        <fgColor rgb="FFF4F8F6"/>
        <bgColor rgb="FFEFF4F1"/>
      </patternFill>
    </fill>
    <fill>
      <patternFill patternType="solid">
        <fgColor rgb="FF20242B"/>
        <bgColor rgb="FF22272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C9D4CE"/>
      </left>
      <right/>
      <top style="thin">
        <color rgb="FFC9D4CE"/>
      </top>
      <bottom/>
      <diagonal/>
    </border>
    <border diagonalUp="false" diagonalDown="false">
      <left/>
      <right/>
      <top style="thin">
        <color rgb="FFC9D4CE"/>
      </top>
      <bottom/>
      <diagonal/>
    </border>
    <border diagonalUp="false" diagonalDown="false">
      <left/>
      <right style="thin">
        <color rgb="FFC9D4CE"/>
      </right>
      <top style="thin">
        <color rgb="FFC9D4CE"/>
      </top>
      <bottom/>
      <diagonal/>
    </border>
    <border diagonalUp="false" diagonalDown="false">
      <left style="thin">
        <color rgb="FFC9D4CE"/>
      </left>
      <right/>
      <top/>
      <bottom/>
      <diagonal/>
    </border>
    <border diagonalUp="false" diagonalDown="false">
      <left/>
      <right style="thin">
        <color rgb="FFC9D4CE"/>
      </right>
      <top/>
      <bottom/>
      <diagonal/>
    </border>
    <border diagonalUp="false" diagonalDown="false">
      <left style="thin">
        <color rgb="FFC9D4CE"/>
      </left>
      <right style="thin">
        <color rgb="FFC9D4CE"/>
      </right>
      <top/>
      <bottom/>
      <diagonal/>
    </border>
    <border diagonalUp="false" diagonalDown="false">
      <left style="thin">
        <color rgb="FFC9D4CE"/>
      </left>
      <right/>
      <top/>
      <bottom style="thin">
        <color rgb="FFC9D4CE"/>
      </bottom>
      <diagonal/>
    </border>
    <border diagonalUp="false" diagonalDown="false">
      <left/>
      <right/>
      <top/>
      <bottom style="thin">
        <color rgb="FFC9D4CE"/>
      </bottom>
      <diagonal/>
    </border>
    <border diagonalUp="false" diagonalDown="false">
      <left/>
      <right style="thin">
        <color rgb="FFC9D4CE"/>
      </right>
      <top/>
      <bottom style="thin">
        <color rgb="FFC9D4CE"/>
      </bottom>
      <diagonal/>
    </border>
    <border diagonalUp="false" diagonalDown="false">
      <left/>
      <right/>
      <top/>
      <bottom style="thin">
        <color rgb="FFE3E8E5"/>
      </bottom>
      <diagonal/>
    </border>
    <border diagonalUp="false" diagonalDown="false">
      <left/>
      <right/>
      <top/>
      <bottom style="medium">
        <color rgb="FF1F6F5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2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4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4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1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8" fontId="2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0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3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54"/>
      <rgbColor rgb="FFC9D4CE"/>
      <rgbColor rgb="FF878787"/>
      <rgbColor rgb="FF9999FF"/>
      <rgbColor rgb="FF993366"/>
      <rgbColor rgb="FFF4F8F6"/>
      <rgbColor rgb="FFEFF4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8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27C77"/>
      <rgbColor rgb="FF969696"/>
      <rgbColor rgb="FF003366"/>
      <rgbColor rgb="FF339966"/>
      <rgbColor rgb="FF003300"/>
      <rgbColor rgb="FF20242B"/>
      <rgbColor rgb="FF993300"/>
      <rgbColor rgb="FF993366"/>
      <rgbColor rgb="FF333399"/>
      <rgbColor rgb="FF2227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Brutto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Belegjournal!Y5</c:f>
              <c:strCache>
                <c:ptCount val="1"/>
                <c:pt idx="0">
                  <c:v>Brutto</c:v>
                </c:pt>
              </c:strCache>
            </c:strRef>
          </c:tx>
          <c:spPr>
            <a:solidFill>
              <a:srgbClr val="1f6f5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Belegjournal!$X$6:$X$11</c:f>
              <c:strCache>
                <c:ptCount val="6"/>
                <c:pt idx="0">
                  <c:v>Apr</c:v>
                </c:pt>
                <c:pt idx="1">
                  <c:v>Mai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</c:strCache>
            </c:strRef>
          </c:cat>
          <c:val>
            <c:numRef>
              <c:f>Belegjournal!$Y$6:$Y$11</c:f>
              <c:numCache>
                <c:formatCode>General</c:formatCode>
                <c:ptCount val="6"/>
                <c:pt idx="0">
                  <c:v>65.3</c:v>
                </c:pt>
                <c:pt idx="1">
                  <c:v>67.5</c:v>
                </c:pt>
                <c:pt idx="2">
                  <c:v>52.1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54131802"/>
        <c:axId val="40311690"/>
      </c:barChart>
      <c:catAx>
        <c:axId val="541318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311690"/>
        <c:crosses val="autoZero"/>
        <c:auto val="1"/>
        <c:lblAlgn val="ctr"/>
        <c:lblOffset val="100"/>
        <c:noMultiLvlLbl val="0"/>
      </c:catAx>
      <c:valAx>
        <c:axId val="403116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13180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0</xdr:colOff>
      <xdr:row>15</xdr:row>
      <xdr:rowOff>100440</xdr:rowOff>
    </xdr:from>
    <xdr:to>
      <xdr:col>25</xdr:col>
      <xdr:colOff>508320</xdr:colOff>
      <xdr:row>27</xdr:row>
      <xdr:rowOff>118080</xdr:rowOff>
    </xdr:to>
    <xdr:graphicFrame>
      <xdr:nvGraphicFramePr>
        <xdr:cNvPr id="0" name="Chart 1"/>
        <xdr:cNvGraphicFramePr/>
      </xdr:nvGraphicFramePr>
      <xdr:xfrm>
        <a:off x="11903040" y="3295800"/>
        <a:ext cx="4319640" cy="230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5"/>
    <col collapsed="false" customWidth="true" hidden="false" outlineLevel="0" max="7" min="3" style="0" width="12"/>
    <col collapsed="false" customWidth="true" hidden="false" outlineLevel="0" max="8" min="8" style="0" width="14"/>
  </cols>
  <sheetData>
    <row r="2" customFormat="false" ht="30" hidden="false" customHeight="true" outlineLevel="0" collapsed="false">
      <c r="B2" s="1" t="s">
        <v>0</v>
      </c>
      <c r="C2" s="2"/>
      <c r="D2" s="2"/>
      <c r="E2" s="3" t="s">
        <v>1</v>
      </c>
      <c r="F2" s="3"/>
      <c r="G2" s="3"/>
      <c r="H2" s="3"/>
    </row>
    <row r="3" customFormat="false" ht="31.5" hidden="false" customHeight="false" outlineLevel="0" collapsed="false">
      <c r="B3" s="4" t="s">
        <v>2</v>
      </c>
      <c r="C3" s="5"/>
      <c r="D3" s="5"/>
      <c r="E3" s="6" t="n">
        <v>38.5</v>
      </c>
      <c r="F3" s="6"/>
      <c r="G3" s="6"/>
      <c r="H3" s="6"/>
    </row>
    <row r="4" customFormat="false" ht="15" hidden="false" customHeight="false" outlineLevel="0" collapsed="false">
      <c r="B4" s="7"/>
      <c r="C4" s="5"/>
      <c r="D4" s="5"/>
      <c r="E4" s="8" t="s">
        <v>3</v>
      </c>
      <c r="F4" s="8"/>
      <c r="G4" s="9" t="s">
        <v>4</v>
      </c>
      <c r="H4" s="9"/>
    </row>
    <row r="5" customFormat="false" ht="15" hidden="false" customHeight="false" outlineLevel="0" collapsed="false">
      <c r="B5" s="7"/>
      <c r="C5" s="5"/>
      <c r="D5" s="5"/>
      <c r="E5" s="5"/>
      <c r="F5" s="5"/>
      <c r="G5" s="5"/>
      <c r="H5" s="10"/>
    </row>
    <row r="6" customFormat="false" ht="15" hidden="false" customHeight="false" outlineLevel="0" collapsed="false">
      <c r="B6" s="11" t="s">
        <v>5</v>
      </c>
      <c r="C6" s="5"/>
      <c r="D6" s="5"/>
      <c r="E6" s="5"/>
      <c r="F6" s="5"/>
      <c r="G6" s="5"/>
      <c r="H6" s="10"/>
    </row>
    <row r="7" customFormat="false" ht="15" hidden="false" customHeight="false" outlineLevel="0" collapsed="false">
      <c r="B7" s="12" t="s">
        <v>6</v>
      </c>
      <c r="C7" s="13" t="s">
        <v>7</v>
      </c>
      <c r="D7" s="13"/>
      <c r="E7" s="13"/>
      <c r="F7" s="8" t="s">
        <v>8</v>
      </c>
      <c r="G7" s="14" t="n">
        <v>46486</v>
      </c>
      <c r="H7" s="14"/>
    </row>
    <row r="8" customFormat="false" ht="15" hidden="false" customHeight="false" outlineLevel="0" collapsed="false">
      <c r="B8" s="12" t="s">
        <v>9</v>
      </c>
      <c r="C8" s="15" t="s">
        <v>10</v>
      </c>
      <c r="D8" s="15"/>
      <c r="E8" s="15"/>
      <c r="F8" s="8" t="s">
        <v>11</v>
      </c>
      <c r="G8" s="16" t="s">
        <v>12</v>
      </c>
      <c r="H8" s="16"/>
    </row>
    <row r="9" customFormat="false" ht="15" hidden="false" customHeight="false" outlineLevel="0" collapsed="false">
      <c r="B9" s="12" t="s">
        <v>13</v>
      </c>
      <c r="C9" s="15" t="s">
        <v>14</v>
      </c>
      <c r="D9" s="15"/>
      <c r="E9" s="15"/>
      <c r="F9" s="8" t="s">
        <v>15</v>
      </c>
      <c r="G9" s="16" t="s">
        <v>16</v>
      </c>
      <c r="H9" s="16"/>
    </row>
    <row r="10" customFormat="false" ht="15" hidden="false" customHeight="false" outlineLevel="0" collapsed="false">
      <c r="B10" s="12" t="s">
        <v>17</v>
      </c>
      <c r="C10" s="15" t="s">
        <v>18</v>
      </c>
      <c r="D10" s="15"/>
      <c r="E10" s="15"/>
      <c r="F10" s="8" t="s">
        <v>19</v>
      </c>
      <c r="G10" s="16" t="s">
        <v>20</v>
      </c>
      <c r="H10" s="16"/>
    </row>
    <row r="11" customFormat="false" ht="15" hidden="false" customHeight="false" outlineLevel="0" collapsed="false">
      <c r="B11" s="7"/>
      <c r="C11" s="5"/>
      <c r="D11" s="5"/>
      <c r="E11" s="5"/>
      <c r="F11" s="5"/>
      <c r="G11" s="5"/>
      <c r="H11" s="10"/>
    </row>
    <row r="12" customFormat="false" ht="15" hidden="false" customHeight="false" outlineLevel="0" collapsed="false">
      <c r="B12" s="11" t="s">
        <v>21</v>
      </c>
      <c r="C12" s="5"/>
      <c r="D12" s="5"/>
      <c r="E12" s="5"/>
      <c r="F12" s="5"/>
      <c r="G12" s="5"/>
      <c r="H12" s="10"/>
    </row>
    <row r="13" customFormat="false" ht="15" hidden="false" customHeight="true" outlineLevel="0" collapsed="false">
      <c r="B13" s="17" t="s">
        <v>22</v>
      </c>
      <c r="C13" s="17"/>
      <c r="D13" s="17"/>
      <c r="E13" s="18" t="s">
        <v>23</v>
      </c>
      <c r="F13" s="18" t="s">
        <v>24</v>
      </c>
      <c r="G13" s="18" t="s">
        <v>25</v>
      </c>
      <c r="H13" s="19" t="s">
        <v>26</v>
      </c>
    </row>
    <row r="14" customFormat="false" ht="15" hidden="false" customHeight="false" outlineLevel="0" collapsed="false">
      <c r="B14" s="17"/>
      <c r="C14" s="17"/>
      <c r="D14" s="17"/>
      <c r="E14" s="20" t="n">
        <v>0.07</v>
      </c>
      <c r="F14" s="21" t="n">
        <f aca="false">IFERROR(H14/(1+E14),0)</f>
        <v>35.981308411215</v>
      </c>
      <c r="G14" s="21" t="n">
        <f aca="false">H14-F14</f>
        <v>2.51869158878505</v>
      </c>
      <c r="H14" s="22" t="n">
        <f aca="false">E3</f>
        <v>38.5</v>
      </c>
    </row>
    <row r="15" customFormat="false" ht="15" hidden="false" customHeight="false" outlineLevel="0" collapsed="false">
      <c r="B15" s="7"/>
      <c r="C15" s="5"/>
      <c r="D15" s="5"/>
      <c r="E15" s="5"/>
      <c r="F15" s="5"/>
      <c r="G15" s="5"/>
      <c r="H15" s="10"/>
    </row>
    <row r="16" customFormat="false" ht="15" hidden="false" customHeight="false" outlineLevel="0" collapsed="false">
      <c r="B16" s="11" t="s">
        <v>27</v>
      </c>
      <c r="C16" s="5"/>
      <c r="D16" s="5"/>
      <c r="E16" s="5"/>
      <c r="F16" s="5"/>
      <c r="G16" s="5"/>
      <c r="H16" s="10"/>
    </row>
    <row r="17" customFormat="false" ht="15" hidden="false" customHeight="true" outlineLevel="0" collapsed="false">
      <c r="B17" s="23" t="s">
        <v>28</v>
      </c>
      <c r="C17" s="23"/>
      <c r="D17" s="23"/>
      <c r="E17" s="23"/>
      <c r="F17" s="23"/>
      <c r="G17" s="23"/>
      <c r="H17" s="23"/>
    </row>
    <row r="18" customFormat="false" ht="15" hidden="false" customHeight="false" outlineLevel="0" collapsed="false">
      <c r="B18" s="23"/>
      <c r="C18" s="23"/>
      <c r="D18" s="23"/>
      <c r="E18" s="23"/>
      <c r="F18" s="23"/>
      <c r="G18" s="23"/>
      <c r="H18" s="23"/>
    </row>
    <row r="19" customFormat="false" ht="15" hidden="false" customHeight="false" outlineLevel="0" collapsed="false">
      <c r="B19" s="7"/>
      <c r="C19" s="5"/>
      <c r="D19" s="5"/>
      <c r="E19" s="5"/>
      <c r="F19" s="5"/>
      <c r="G19" s="5"/>
      <c r="H19" s="10"/>
    </row>
    <row r="20" customFormat="false" ht="15" hidden="false" customHeight="false" outlineLevel="0" collapsed="false">
      <c r="B20" s="7"/>
      <c r="C20" s="5"/>
      <c r="D20" s="5"/>
      <c r="E20" s="5"/>
      <c r="F20" s="5"/>
      <c r="G20" s="5"/>
      <c r="H20" s="10"/>
    </row>
    <row r="21" customFormat="false" ht="15" hidden="false" customHeight="false" outlineLevel="0" collapsed="false">
      <c r="B21" s="7"/>
      <c r="C21" s="7"/>
      <c r="D21" s="7"/>
      <c r="E21" s="5"/>
      <c r="F21" s="10"/>
      <c r="G21" s="10"/>
      <c r="H21" s="10"/>
    </row>
    <row r="22" customFormat="false" ht="15" hidden="false" customHeight="false" outlineLevel="0" collapsed="false">
      <c r="B22" s="24" t="s">
        <v>29</v>
      </c>
      <c r="C22" s="25"/>
      <c r="D22" s="25"/>
      <c r="E22" s="25"/>
      <c r="F22" s="26" t="s">
        <v>30</v>
      </c>
      <c r="G22" s="25"/>
      <c r="H22" s="27"/>
    </row>
    <row r="24" customFormat="false" ht="24" hidden="false" customHeight="true" outlineLevel="0" collapsed="false">
      <c r="B24" s="28" t="s">
        <v>31</v>
      </c>
      <c r="C24" s="28"/>
      <c r="D24" s="28"/>
      <c r="E24" s="28"/>
      <c r="F24" s="28"/>
      <c r="G24" s="28"/>
      <c r="H24" s="28"/>
    </row>
  </sheetData>
  <mergeCells count="17">
    <mergeCell ref="E2:H2"/>
    <mergeCell ref="E3:H3"/>
    <mergeCell ref="E4:F4"/>
    <mergeCell ref="G4:H4"/>
    <mergeCell ref="C7:E7"/>
    <mergeCell ref="G7:H7"/>
    <mergeCell ref="C8:E8"/>
    <mergeCell ref="G8:H8"/>
    <mergeCell ref="C9:E9"/>
    <mergeCell ref="G9:H9"/>
    <mergeCell ref="C10:E10"/>
    <mergeCell ref="G10:H10"/>
    <mergeCell ref="B13:D14"/>
    <mergeCell ref="B17:H18"/>
    <mergeCell ref="B21:D21"/>
    <mergeCell ref="F21:H21"/>
    <mergeCell ref="B24:H24"/>
  </mergeCells>
  <dataValidations count="3">
    <dataValidation allowBlank="true" errorStyle="stop" operator="between" showDropDown="false" showErrorMessage="false" showInputMessage="false" sqref="E14" type="list">
      <formula1>"0,0.07,0.19"</formula1>
      <formula2>0</formula2>
    </dataValidation>
    <dataValidation allowBlank="true" errorStyle="stop" operator="between" showDropDown="false" showErrorMessage="false" showInputMessage="false" sqref="C10" type="list">
      <formula1>"Reisekosten,Bewirtung,Büromaterial,Porto/Versand,Trinkgeld,Kleinbetrag,Sonstiges"</formula1>
      <formula2>0</formula2>
    </dataValidation>
    <dataValidation allowBlank="true" errorStyle="stop" operator="between" showDropDown="false" showErrorMessage="false" showInputMessage="false" sqref="G9" type="list">
      <formula1>"Bar,Karte,Überweisung,privat verauslagt"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Y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7" min="6" style="0" width="9"/>
    <col collapsed="false" customWidth="true" hidden="false" outlineLevel="0" max="8" min="8" style="0" width="12"/>
    <col collapsed="false" customWidth="true" hidden="false" outlineLevel="0" max="10" min="9" style="0" width="9"/>
    <col collapsed="false" customWidth="true" hidden="false" outlineLevel="0" max="11" min="11" style="0" width="11"/>
    <col collapsed="false" customWidth="true" hidden="false" outlineLevel="0" max="12" min="12" style="0" width="8"/>
    <col collapsed="false" customWidth="true" hidden="false" outlineLevel="0" max="13" min="13" style="0" width="11"/>
    <col collapsed="false" customWidth="true" hidden="false" outlineLevel="0" max="14" min="14" style="0" width="7"/>
    <col collapsed="false" customWidth="true" hidden="false" outlineLevel="0" max="15" min="15" style="0" width="11"/>
    <col collapsed="false" customWidth="true" hidden="false" outlineLevel="0" max="16" min="16" style="0" width="10"/>
    <col collapsed="false" customWidth="true" hidden="false" outlineLevel="0" max="17" min="17" style="0" width="12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1" min="21" style="0" width="9"/>
    <col collapsed="false" customWidth="true" hidden="false" outlineLevel="0" max="22" min="22" style="0" width="11"/>
    <col collapsed="false" customWidth="true" hidden="false" outlineLevel="0" max="25" min="24" style="0" width="2.2"/>
  </cols>
  <sheetData>
    <row r="2" customFormat="false" ht="27.75" hidden="false" customHeight="true" outlineLevel="0" collapsed="false">
      <c r="B2" s="29" t="s">
        <v>32</v>
      </c>
    </row>
    <row r="3" customFormat="false" ht="15" hidden="false" customHeight="false" outlineLevel="0" collapsed="false">
      <c r="B3" s="30" t="s">
        <v>33</v>
      </c>
    </row>
    <row r="4" customFormat="false" ht="15" hidden="false" customHeight="false" outlineLevel="0" collapsed="false">
      <c r="S4" s="31" t="s">
        <v>34</v>
      </c>
    </row>
    <row r="5" customFormat="false" ht="21.75" hidden="false" customHeight="true" outlineLevel="0" collapsed="false">
      <c r="B5" s="32" t="s">
        <v>35</v>
      </c>
      <c r="C5" s="32" t="s">
        <v>3</v>
      </c>
      <c r="D5" s="32" t="s">
        <v>36</v>
      </c>
      <c r="E5" s="33" t="s">
        <v>6</v>
      </c>
      <c r="F5" s="33"/>
      <c r="G5" s="33"/>
      <c r="H5" s="33" t="s">
        <v>37</v>
      </c>
      <c r="I5" s="33"/>
      <c r="J5" s="33"/>
      <c r="K5" s="33" t="s">
        <v>17</v>
      </c>
      <c r="L5" s="33"/>
      <c r="M5" s="32" t="s">
        <v>15</v>
      </c>
      <c r="N5" s="32" t="s">
        <v>38</v>
      </c>
      <c r="O5" s="32" t="s">
        <v>24</v>
      </c>
      <c r="P5" s="32" t="s">
        <v>39</v>
      </c>
      <c r="Q5" s="32" t="s">
        <v>26</v>
      </c>
      <c r="S5" s="34" t="s">
        <v>40</v>
      </c>
      <c r="T5" s="35" t="s">
        <v>24</v>
      </c>
      <c r="U5" s="35" t="s">
        <v>39</v>
      </c>
      <c r="V5" s="35" t="s">
        <v>26</v>
      </c>
      <c r="X5" s="36" t="s">
        <v>41</v>
      </c>
      <c r="Y5" s="36" t="s">
        <v>26</v>
      </c>
    </row>
    <row r="6" customFormat="false" ht="15" hidden="false" customHeight="false" outlineLevel="0" collapsed="false">
      <c r="B6" s="37" t="n">
        <v>1</v>
      </c>
      <c r="C6" s="38" t="s">
        <v>42</v>
      </c>
      <c r="D6" s="39" t="n">
        <v>46486</v>
      </c>
      <c r="E6" s="40" t="s">
        <v>7</v>
      </c>
      <c r="F6" s="40"/>
      <c r="G6" s="40"/>
      <c r="H6" s="40" t="s">
        <v>43</v>
      </c>
      <c r="I6" s="40"/>
      <c r="J6" s="40"/>
      <c r="K6" s="40" t="s">
        <v>18</v>
      </c>
      <c r="L6" s="40"/>
      <c r="M6" s="41" t="s">
        <v>16</v>
      </c>
      <c r="N6" s="42" t="n">
        <v>0.07</v>
      </c>
      <c r="O6" s="43" t="n">
        <f aca="false">IFERROR(Q6/(1+N6),0)</f>
        <v>35.981308411215</v>
      </c>
      <c r="P6" s="44" t="n">
        <f aca="false">Q6-O6</f>
        <v>2.51869158878505</v>
      </c>
      <c r="Q6" s="45" t="n">
        <v>38.5</v>
      </c>
      <c r="S6" s="46" t="s">
        <v>44</v>
      </c>
      <c r="T6" s="47" t="n">
        <f aca="false">SUMIF($N$6:$N$23,0,$O$6:$O$23)</f>
        <v>22.8</v>
      </c>
      <c r="U6" s="47" t="n">
        <f aca="false">SUMIF($N$6:$N$23,0,$P$6:$P$23)</f>
        <v>0</v>
      </c>
      <c r="V6" s="47" t="n">
        <f aca="false">SUMIF($N$6:$N$23,0,$Q$6:$Q$23)</f>
        <v>22.8</v>
      </c>
      <c r="X6" s="36" t="s">
        <v>45</v>
      </c>
      <c r="Y6" s="36" t="n">
        <f aca="false">SUMPRODUCT((MONTH($D$6:$D$23)=4)*($Q$6:$Q$23))</f>
        <v>65.3</v>
      </c>
    </row>
    <row r="7" customFormat="false" ht="15" hidden="false" customHeight="false" outlineLevel="0" collapsed="false">
      <c r="B7" s="48" t="n">
        <v>2</v>
      </c>
      <c r="C7" s="49" t="s">
        <v>46</v>
      </c>
      <c r="D7" s="39" t="n">
        <v>46492</v>
      </c>
      <c r="E7" s="40" t="s">
        <v>47</v>
      </c>
      <c r="F7" s="40"/>
      <c r="G7" s="40"/>
      <c r="H7" s="40" t="s">
        <v>48</v>
      </c>
      <c r="I7" s="40"/>
      <c r="J7" s="40"/>
      <c r="K7" s="40" t="s">
        <v>18</v>
      </c>
      <c r="L7" s="40"/>
      <c r="M7" s="41" t="s">
        <v>16</v>
      </c>
      <c r="N7" s="42" t="n">
        <v>0.19</v>
      </c>
      <c r="O7" s="50" t="n">
        <f aca="false">IFERROR(Q7/(1+N7),0)</f>
        <v>11.7647058823529</v>
      </c>
      <c r="P7" s="51" t="n">
        <f aca="false">Q7-O7</f>
        <v>2.23529411764706</v>
      </c>
      <c r="Q7" s="45" t="n">
        <v>14</v>
      </c>
      <c r="S7" s="46" t="s">
        <v>49</v>
      </c>
      <c r="T7" s="47" t="n">
        <f aca="false">SUMIF($N$6:$N$23,0.07,$O$6:$O$23)</f>
        <v>81.588785046729</v>
      </c>
      <c r="U7" s="47" t="n">
        <f aca="false">SUMIF($N$6:$N$23,0.07,$P$6:$P$23)</f>
        <v>5.71121495327103</v>
      </c>
      <c r="V7" s="47" t="n">
        <f aca="false">SUMIF($N$6:$N$23,0.07,$Q$6:$Q$23)</f>
        <v>87.3</v>
      </c>
      <c r="X7" s="36" t="s">
        <v>50</v>
      </c>
      <c r="Y7" s="36" t="n">
        <f aca="false">SUMPRODUCT((MONTH($D$6:$D$23)=5)*($Q$6:$Q$23))</f>
        <v>67.5</v>
      </c>
    </row>
    <row r="8" customFormat="false" ht="15" hidden="false" customHeight="false" outlineLevel="0" collapsed="false">
      <c r="B8" s="37" t="n">
        <v>3</v>
      </c>
      <c r="C8" s="38" t="s">
        <v>51</v>
      </c>
      <c r="D8" s="39" t="n">
        <v>46499</v>
      </c>
      <c r="E8" s="40" t="s">
        <v>52</v>
      </c>
      <c r="F8" s="40"/>
      <c r="G8" s="40"/>
      <c r="H8" s="40" t="s">
        <v>53</v>
      </c>
      <c r="I8" s="40"/>
      <c r="J8" s="40"/>
      <c r="K8" s="40" t="s">
        <v>54</v>
      </c>
      <c r="L8" s="40"/>
      <c r="M8" s="41" t="s">
        <v>16</v>
      </c>
      <c r="N8" s="42" t="n">
        <v>0</v>
      </c>
      <c r="O8" s="43" t="n">
        <f aca="false">IFERROR(Q8/(1+N8),0)</f>
        <v>12.8</v>
      </c>
      <c r="P8" s="44" t="n">
        <f aca="false">Q8-O8</f>
        <v>0</v>
      </c>
      <c r="Q8" s="45" t="n">
        <v>12.8</v>
      </c>
      <c r="S8" s="46" t="s">
        <v>55</v>
      </c>
      <c r="T8" s="47" t="n">
        <f aca="false">SUMIF($N$6:$N$23,0.19,$O$6:$O$23)</f>
        <v>62.8571428571429</v>
      </c>
      <c r="U8" s="47" t="n">
        <f aca="false">SUMIF($N$6:$N$23,0.19,$P$6:$P$23)</f>
        <v>11.9428571428571</v>
      </c>
      <c r="V8" s="47" t="n">
        <f aca="false">SUMIF($N$6:$N$23,0.19,$Q$6:$Q$23)</f>
        <v>74.8</v>
      </c>
      <c r="X8" s="36" t="s">
        <v>56</v>
      </c>
      <c r="Y8" s="36" t="n">
        <f aca="false">SUMPRODUCT((MONTH($D$6:$D$23)=6)*($Q$6:$Q$23))</f>
        <v>52.1</v>
      </c>
    </row>
    <row r="9" customFormat="false" ht="15" hidden="false" customHeight="false" outlineLevel="0" collapsed="false">
      <c r="B9" s="48" t="n">
        <v>4</v>
      </c>
      <c r="C9" s="49" t="s">
        <v>57</v>
      </c>
      <c r="D9" s="39" t="n">
        <v>46511</v>
      </c>
      <c r="E9" s="40" t="s">
        <v>58</v>
      </c>
      <c r="F9" s="40"/>
      <c r="G9" s="40"/>
      <c r="H9" s="40" t="s">
        <v>59</v>
      </c>
      <c r="I9" s="40"/>
      <c r="J9" s="40"/>
      <c r="K9" s="40" t="s">
        <v>60</v>
      </c>
      <c r="L9" s="40"/>
      <c r="M9" s="41" t="s">
        <v>61</v>
      </c>
      <c r="N9" s="42" t="n">
        <v>0.07</v>
      </c>
      <c r="O9" s="50" t="n">
        <f aca="false">IFERROR(Q9/(1+N9),0)</f>
        <v>38.8785046728972</v>
      </c>
      <c r="P9" s="51" t="n">
        <f aca="false">Q9-O9</f>
        <v>2.72149532710281</v>
      </c>
      <c r="Q9" s="45" t="n">
        <v>41.6</v>
      </c>
      <c r="S9" s="52" t="s">
        <v>62</v>
      </c>
      <c r="T9" s="53" t="n">
        <f aca="false">SUM(O$6:O$23)</f>
        <v>167.245927903872</v>
      </c>
      <c r="U9" s="53" t="n">
        <f aca="false">SUM(P$6:P$23)</f>
        <v>17.6540720961282</v>
      </c>
      <c r="V9" s="53" t="n">
        <f aca="false">SUM(Q$6:Q$23)</f>
        <v>184.9</v>
      </c>
      <c r="X9" s="36" t="s">
        <v>63</v>
      </c>
      <c r="Y9" s="36" t="n">
        <f aca="false">SUMPRODUCT((MONTH($D$6:$D$23)=7)*($Q$6:$Q$23))</f>
        <v>0</v>
      </c>
    </row>
    <row r="10" customFormat="false" ht="15" hidden="false" customHeight="false" outlineLevel="0" collapsed="false">
      <c r="B10" s="37" t="n">
        <v>5</v>
      </c>
      <c r="C10" s="38" t="s">
        <v>64</v>
      </c>
      <c r="D10" s="39" t="n">
        <v>46519</v>
      </c>
      <c r="E10" s="40" t="s">
        <v>65</v>
      </c>
      <c r="F10" s="40"/>
      <c r="G10" s="40"/>
      <c r="H10" s="40" t="s">
        <v>66</v>
      </c>
      <c r="I10" s="40"/>
      <c r="J10" s="40"/>
      <c r="K10" s="40" t="s">
        <v>67</v>
      </c>
      <c r="L10" s="40"/>
      <c r="M10" s="41" t="s">
        <v>16</v>
      </c>
      <c r="N10" s="42" t="n">
        <v>0.19</v>
      </c>
      <c r="O10" s="43" t="n">
        <f aca="false">IFERROR(Q10/(1+N10),0)</f>
        <v>7.89915966386555</v>
      </c>
      <c r="P10" s="44" t="n">
        <f aca="false">Q10-O10</f>
        <v>1.50084033613445</v>
      </c>
      <c r="Q10" s="45" t="n">
        <v>9.4</v>
      </c>
      <c r="X10" s="36" t="s">
        <v>68</v>
      </c>
      <c r="Y10" s="36" t="n">
        <f aca="false">SUMPRODUCT((MONTH($D$6:$D$23)=8)*($Q$6:$Q$23))</f>
        <v>0</v>
      </c>
    </row>
    <row r="11" customFormat="false" ht="15" hidden="false" customHeight="false" outlineLevel="0" collapsed="false">
      <c r="B11" s="48" t="n">
        <v>6</v>
      </c>
      <c r="C11" s="49" t="s">
        <v>69</v>
      </c>
      <c r="D11" s="39" t="n">
        <v>46526</v>
      </c>
      <c r="E11" s="40" t="s">
        <v>70</v>
      </c>
      <c r="F11" s="40"/>
      <c r="G11" s="40"/>
      <c r="H11" s="40" t="s">
        <v>71</v>
      </c>
      <c r="I11" s="40"/>
      <c r="J11" s="40"/>
      <c r="K11" s="40" t="s">
        <v>60</v>
      </c>
      <c r="L11" s="40"/>
      <c r="M11" s="41" t="s">
        <v>16</v>
      </c>
      <c r="N11" s="42" t="n">
        <v>0</v>
      </c>
      <c r="O11" s="50" t="n">
        <f aca="false">IFERROR(Q11/(1+N11),0)</f>
        <v>10</v>
      </c>
      <c r="P11" s="51" t="n">
        <f aca="false">Q11-O11</f>
        <v>0</v>
      </c>
      <c r="Q11" s="45" t="n">
        <v>10</v>
      </c>
      <c r="S11" s="54" t="s">
        <v>72</v>
      </c>
      <c r="X11" s="36" t="s">
        <v>73</v>
      </c>
      <c r="Y11" s="36" t="n">
        <f aca="false">SUMPRODUCT((MONTH($D$6:$D$23)=9)*($Q$6:$Q$23))</f>
        <v>0</v>
      </c>
    </row>
    <row r="12" customFormat="false" ht="18.55" hidden="false" customHeight="false" outlineLevel="0" collapsed="false">
      <c r="B12" s="37" t="n">
        <v>7</v>
      </c>
      <c r="C12" s="38" t="s">
        <v>74</v>
      </c>
      <c r="D12" s="39" t="n">
        <v>46534</v>
      </c>
      <c r="E12" s="40" t="s">
        <v>75</v>
      </c>
      <c r="F12" s="40"/>
      <c r="G12" s="40"/>
      <c r="H12" s="40" t="s">
        <v>76</v>
      </c>
      <c r="I12" s="40"/>
      <c r="J12" s="40"/>
      <c r="K12" s="40" t="s">
        <v>18</v>
      </c>
      <c r="L12" s="40"/>
      <c r="M12" s="41" t="s">
        <v>16</v>
      </c>
      <c r="N12" s="42" t="n">
        <v>0.19</v>
      </c>
      <c r="O12" s="43" t="n">
        <f aca="false">IFERROR(Q12/(1+N12),0)</f>
        <v>5.46218487394958</v>
      </c>
      <c r="P12" s="44" t="n">
        <f aca="false">Q12-O12</f>
        <v>1.03781512605042</v>
      </c>
      <c r="Q12" s="45" t="n">
        <v>6.5</v>
      </c>
      <c r="S12" s="55" t="n">
        <f aca="false">COUNT(N6:N23)</f>
        <v>10</v>
      </c>
      <c r="T12" s="55"/>
    </row>
    <row r="13" customFormat="false" ht="15" hidden="false" customHeight="false" outlineLevel="0" collapsed="false">
      <c r="B13" s="48" t="n">
        <v>8</v>
      </c>
      <c r="C13" s="49" t="s">
        <v>77</v>
      </c>
      <c r="D13" s="39" t="n">
        <v>46541</v>
      </c>
      <c r="E13" s="40" t="s">
        <v>78</v>
      </c>
      <c r="F13" s="40"/>
      <c r="G13" s="40"/>
      <c r="H13" s="40" t="s">
        <v>79</v>
      </c>
      <c r="I13" s="40"/>
      <c r="J13" s="40"/>
      <c r="K13" s="40" t="s">
        <v>67</v>
      </c>
      <c r="L13" s="40"/>
      <c r="M13" s="41" t="s">
        <v>16</v>
      </c>
      <c r="N13" s="42" t="n">
        <v>0.19</v>
      </c>
      <c r="O13" s="50" t="n">
        <f aca="false">IFERROR(Q13/(1+N13),0)</f>
        <v>15.8823529411765</v>
      </c>
      <c r="P13" s="51" t="n">
        <f aca="false">Q13-O13</f>
        <v>3.01764705882353</v>
      </c>
      <c r="Q13" s="45" t="n">
        <v>18.9</v>
      </c>
      <c r="S13" s="54" t="s">
        <v>80</v>
      </c>
    </row>
    <row r="14" customFormat="false" ht="18.55" hidden="false" customHeight="false" outlineLevel="0" collapsed="false">
      <c r="B14" s="37" t="n">
        <v>9</v>
      </c>
      <c r="C14" s="38" t="s">
        <v>81</v>
      </c>
      <c r="D14" s="39" t="n">
        <v>46549</v>
      </c>
      <c r="E14" s="40" t="s">
        <v>82</v>
      </c>
      <c r="F14" s="40"/>
      <c r="G14" s="40"/>
      <c r="H14" s="40" t="s">
        <v>83</v>
      </c>
      <c r="I14" s="40"/>
      <c r="J14" s="40"/>
      <c r="K14" s="40" t="s">
        <v>18</v>
      </c>
      <c r="L14" s="40"/>
      <c r="M14" s="41" t="s">
        <v>16</v>
      </c>
      <c r="N14" s="42" t="n">
        <v>0.07</v>
      </c>
      <c r="O14" s="43" t="n">
        <f aca="false">IFERROR(Q14/(1+N14),0)</f>
        <v>6.72897196261682</v>
      </c>
      <c r="P14" s="44" t="n">
        <f aca="false">Q14-O14</f>
        <v>0.471028037383178</v>
      </c>
      <c r="Q14" s="45" t="n">
        <v>7.2</v>
      </c>
      <c r="S14" s="56" t="n">
        <f aca="false">IFERROR(AVERAGE(Q6:Q23),0)</f>
        <v>18.49</v>
      </c>
      <c r="T14" s="56"/>
    </row>
    <row r="15" customFormat="false" ht="15" hidden="false" customHeight="false" outlineLevel="0" collapsed="false">
      <c r="B15" s="48" t="n">
        <v>10</v>
      </c>
      <c r="C15" s="49" t="s">
        <v>84</v>
      </c>
      <c r="D15" s="39" t="n">
        <v>46562</v>
      </c>
      <c r="E15" s="40" t="s">
        <v>85</v>
      </c>
      <c r="F15" s="40"/>
      <c r="G15" s="40"/>
      <c r="H15" s="40" t="s">
        <v>86</v>
      </c>
      <c r="I15" s="40"/>
      <c r="J15" s="40"/>
      <c r="K15" s="40" t="s">
        <v>87</v>
      </c>
      <c r="L15" s="40"/>
      <c r="M15" s="41" t="s">
        <v>88</v>
      </c>
      <c r="N15" s="42" t="n">
        <v>0.19</v>
      </c>
      <c r="O15" s="50" t="n">
        <f aca="false">IFERROR(Q15/(1+N15),0)</f>
        <v>21.8487394957983</v>
      </c>
      <c r="P15" s="51" t="n">
        <f aca="false">Q15-O15</f>
        <v>4.15126050420168</v>
      </c>
      <c r="Q15" s="45" t="n">
        <v>26</v>
      </c>
    </row>
    <row r="16" customFormat="false" ht="15" hidden="false" customHeight="false" outlineLevel="0" collapsed="false">
      <c r="B16" s="57"/>
      <c r="C16" s="58"/>
      <c r="D16" s="59"/>
      <c r="E16" s="58"/>
      <c r="F16" s="58"/>
      <c r="G16" s="58"/>
      <c r="H16" s="58"/>
      <c r="I16" s="58"/>
      <c r="J16" s="58"/>
      <c r="K16" s="58"/>
      <c r="L16" s="58"/>
      <c r="M16" s="58"/>
      <c r="N16" s="60"/>
      <c r="O16" s="61" t="str">
        <f aca="false">IF(Q16="","",IFERROR(Q16/(1+N16),0))</f>
        <v/>
      </c>
      <c r="P16" s="61" t="str">
        <f aca="false">IF(Q16="","",Q16-O16)</f>
        <v/>
      </c>
      <c r="Q16" s="62"/>
    </row>
    <row r="17" customFormat="false" ht="15" hidden="false" customHeight="false" outlineLevel="0" collapsed="false">
      <c r="B17" s="57"/>
      <c r="C17" s="58"/>
      <c r="D17" s="59"/>
      <c r="E17" s="58"/>
      <c r="F17" s="58"/>
      <c r="G17" s="58"/>
      <c r="H17" s="58"/>
      <c r="I17" s="58"/>
      <c r="J17" s="58"/>
      <c r="K17" s="58"/>
      <c r="L17" s="58"/>
      <c r="M17" s="58"/>
      <c r="N17" s="60"/>
      <c r="O17" s="61" t="str">
        <f aca="false">IF(Q17="","",IFERROR(Q17/(1+N17),0))</f>
        <v/>
      </c>
      <c r="P17" s="61" t="str">
        <f aca="false">IF(Q17="","",Q17-O17)</f>
        <v/>
      </c>
      <c r="Q17" s="62"/>
    </row>
    <row r="18" customFormat="false" ht="15" hidden="false" customHeight="false" outlineLevel="0" collapsed="false">
      <c r="B18" s="57"/>
      <c r="C18" s="58"/>
      <c r="D18" s="59"/>
      <c r="E18" s="58"/>
      <c r="F18" s="58"/>
      <c r="G18" s="58"/>
      <c r="H18" s="58"/>
      <c r="I18" s="58"/>
      <c r="J18" s="58"/>
      <c r="K18" s="58"/>
      <c r="L18" s="58"/>
      <c r="M18" s="58"/>
      <c r="N18" s="60"/>
      <c r="O18" s="61" t="str">
        <f aca="false">IF(Q18="","",IFERROR(Q18/(1+N18),0))</f>
        <v/>
      </c>
      <c r="P18" s="61" t="str">
        <f aca="false">IF(Q18="","",Q18-O18)</f>
        <v/>
      </c>
      <c r="Q18" s="62"/>
    </row>
    <row r="19" customFormat="false" ht="15" hidden="false" customHeight="false" outlineLevel="0" collapsed="false">
      <c r="B19" s="57"/>
      <c r="C19" s="58"/>
      <c r="D19" s="59"/>
      <c r="E19" s="58"/>
      <c r="F19" s="58"/>
      <c r="G19" s="58"/>
      <c r="H19" s="58"/>
      <c r="I19" s="58"/>
      <c r="J19" s="58"/>
      <c r="K19" s="58"/>
      <c r="L19" s="58"/>
      <c r="M19" s="58"/>
      <c r="N19" s="60"/>
      <c r="O19" s="61" t="str">
        <f aca="false">IF(Q19="","",IFERROR(Q19/(1+N19),0))</f>
        <v/>
      </c>
      <c r="P19" s="61" t="str">
        <f aca="false">IF(Q19="","",Q19-O19)</f>
        <v/>
      </c>
      <c r="Q19" s="62"/>
    </row>
    <row r="20" customFormat="false" ht="15" hidden="false" customHeight="false" outlineLevel="0" collapsed="false">
      <c r="B20" s="57"/>
      <c r="C20" s="58"/>
      <c r="D20" s="59"/>
      <c r="E20" s="58"/>
      <c r="F20" s="58"/>
      <c r="G20" s="58"/>
      <c r="H20" s="58"/>
      <c r="I20" s="58"/>
      <c r="J20" s="58"/>
      <c r="K20" s="58"/>
      <c r="L20" s="58"/>
      <c r="M20" s="58"/>
      <c r="N20" s="60"/>
      <c r="O20" s="61" t="str">
        <f aca="false">IF(Q20="","",IFERROR(Q20/(1+N20),0))</f>
        <v/>
      </c>
      <c r="P20" s="61" t="str">
        <f aca="false">IF(Q20="","",Q20-O20)</f>
        <v/>
      </c>
      <c r="Q20" s="62"/>
    </row>
    <row r="21" customFormat="false" ht="15" hidden="false" customHeight="false" outlineLevel="0" collapsed="false">
      <c r="B21" s="57"/>
      <c r="C21" s="58"/>
      <c r="D21" s="59"/>
      <c r="E21" s="58"/>
      <c r="F21" s="58"/>
      <c r="G21" s="58"/>
      <c r="H21" s="58"/>
      <c r="I21" s="58"/>
      <c r="J21" s="58"/>
      <c r="K21" s="58"/>
      <c r="L21" s="58"/>
      <c r="M21" s="58"/>
      <c r="N21" s="60"/>
      <c r="O21" s="61" t="str">
        <f aca="false">IF(Q21="","",IFERROR(Q21/(1+N21),0))</f>
        <v/>
      </c>
      <c r="P21" s="61" t="str">
        <f aca="false">IF(Q21="","",Q21-O21)</f>
        <v/>
      </c>
      <c r="Q21" s="62"/>
    </row>
    <row r="22" customFormat="false" ht="15" hidden="false" customHeight="false" outlineLevel="0" collapsed="false">
      <c r="B22" s="57"/>
      <c r="C22" s="58"/>
      <c r="D22" s="59"/>
      <c r="E22" s="58"/>
      <c r="F22" s="58"/>
      <c r="G22" s="58"/>
      <c r="H22" s="58"/>
      <c r="I22" s="58"/>
      <c r="J22" s="58"/>
      <c r="K22" s="58"/>
      <c r="L22" s="58"/>
      <c r="M22" s="58"/>
      <c r="N22" s="60"/>
      <c r="O22" s="61" t="str">
        <f aca="false">IF(Q22="","",IFERROR(Q22/(1+N22),0))</f>
        <v/>
      </c>
      <c r="P22" s="61" t="str">
        <f aca="false">IF(Q22="","",Q22-O22)</f>
        <v/>
      </c>
      <c r="Q22" s="62"/>
    </row>
    <row r="23" customFormat="false" ht="15" hidden="false" customHeight="false" outlineLevel="0" collapsed="false">
      <c r="B23" s="57"/>
      <c r="C23" s="58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60"/>
      <c r="O23" s="61" t="str">
        <f aca="false">IF(Q23="","",IFERROR(Q23/(1+N23),0))</f>
        <v/>
      </c>
      <c r="P23" s="61" t="str">
        <f aca="false">IF(Q23="","",Q23-O23)</f>
        <v/>
      </c>
      <c r="Q23" s="62"/>
    </row>
    <row r="24" customFormat="false" ht="15" hidden="false" customHeight="false" outlineLevel="0" collapsed="false">
      <c r="B24" s="63" t="s">
        <v>89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4" t="n">
        <f aca="false">SUM(O6:O23)</f>
        <v>167.245927903872</v>
      </c>
      <c r="P24" s="64" t="n">
        <f aca="false">SUM(P6:P23)</f>
        <v>17.6540720961282</v>
      </c>
      <c r="Q24" s="64" t="n">
        <f aca="false">SUM(Q6:Q23)</f>
        <v>184.9</v>
      </c>
    </row>
  </sheetData>
  <mergeCells count="60">
    <mergeCell ref="E5:G5"/>
    <mergeCell ref="H5:J5"/>
    <mergeCell ref="K5:L5"/>
    <mergeCell ref="E6:G6"/>
    <mergeCell ref="H6:J6"/>
    <mergeCell ref="K6:L6"/>
    <mergeCell ref="E7:G7"/>
    <mergeCell ref="H7:J7"/>
    <mergeCell ref="K7:L7"/>
    <mergeCell ref="E8:G8"/>
    <mergeCell ref="H8:J8"/>
    <mergeCell ref="K8:L8"/>
    <mergeCell ref="E9:G9"/>
    <mergeCell ref="H9:J9"/>
    <mergeCell ref="K9:L9"/>
    <mergeCell ref="E10:G10"/>
    <mergeCell ref="H10:J10"/>
    <mergeCell ref="K10:L10"/>
    <mergeCell ref="E11:G11"/>
    <mergeCell ref="H11:J11"/>
    <mergeCell ref="K11:L11"/>
    <mergeCell ref="E12:G12"/>
    <mergeCell ref="H12:J12"/>
    <mergeCell ref="K12:L12"/>
    <mergeCell ref="S12:T12"/>
    <mergeCell ref="E13:G13"/>
    <mergeCell ref="H13:J13"/>
    <mergeCell ref="K13:L13"/>
    <mergeCell ref="E14:G14"/>
    <mergeCell ref="H14:J14"/>
    <mergeCell ref="K14:L14"/>
    <mergeCell ref="S14:T14"/>
    <mergeCell ref="E15:G15"/>
    <mergeCell ref="H15:J15"/>
    <mergeCell ref="K15:L15"/>
    <mergeCell ref="E16:G16"/>
    <mergeCell ref="H16:J16"/>
    <mergeCell ref="K16:L16"/>
    <mergeCell ref="E17:G17"/>
    <mergeCell ref="H17:J17"/>
    <mergeCell ref="K17:L17"/>
    <mergeCell ref="E18:G18"/>
    <mergeCell ref="H18:J18"/>
    <mergeCell ref="K18:L18"/>
    <mergeCell ref="E19:G19"/>
    <mergeCell ref="H19:J19"/>
    <mergeCell ref="K19:L19"/>
    <mergeCell ref="E20:G20"/>
    <mergeCell ref="H20:J20"/>
    <mergeCell ref="K20:L20"/>
    <mergeCell ref="E21:G21"/>
    <mergeCell ref="H21:J21"/>
    <mergeCell ref="K21:L21"/>
    <mergeCell ref="E22:G22"/>
    <mergeCell ref="H22:J22"/>
    <mergeCell ref="K22:L22"/>
    <mergeCell ref="E23:G23"/>
    <mergeCell ref="H23:J23"/>
    <mergeCell ref="K23:L23"/>
    <mergeCell ref="B24:N24"/>
  </mergeCells>
  <dataValidations count="3">
    <dataValidation allowBlank="true" errorStyle="stop" operator="between" showDropDown="false" showErrorMessage="false" showInputMessage="false" sqref="K6:K23" type="list">
      <formula1>"Reisekosten,Bewirtung,Büromaterial,Porto/Versand,Trinkgeld,Kleinbetrag,Sonstiges"</formula1>
      <formula2>0</formula2>
    </dataValidation>
    <dataValidation allowBlank="true" errorStyle="stop" operator="between" showDropDown="false" showErrorMessage="false" showInputMessage="false" sqref="M6:M23" type="list">
      <formula1>"Bar,Karte,Überweisung,privat verauslagt"</formula1>
      <formula2>0</formula2>
    </dataValidation>
    <dataValidation allowBlank="true" errorStyle="stop" operator="between" showDropDown="false" showErrorMessage="false" showInputMessage="false" sqref="N6:N23" type="list">
      <formula1>"0,0.07,0.19"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12" min="3" style="0" width="11"/>
  </cols>
  <sheetData>
    <row r="2" customFormat="false" ht="27.75" hidden="false" customHeight="true" outlineLevel="0" collapsed="false">
      <c r="B2" s="29" t="s">
        <v>90</v>
      </c>
    </row>
    <row r="3" customFormat="false" ht="15" hidden="false" customHeight="false" outlineLevel="0" collapsed="false">
      <c r="B3" s="30" t="s">
        <v>91</v>
      </c>
    </row>
    <row r="4" customFormat="false" ht="15" hidden="false" customHeight="false" outlineLevel="0" collapsed="false">
      <c r="B4" s="65"/>
      <c r="C4" s="65"/>
      <c r="D4" s="65"/>
      <c r="E4" s="65"/>
      <c r="F4" s="65"/>
      <c r="G4" s="65"/>
      <c r="H4" s="65"/>
      <c r="I4" s="65"/>
      <c r="J4" s="65"/>
      <c r="K4" s="65"/>
    </row>
    <row r="6" customFormat="false" ht="22.05" hidden="false" customHeight="false" outlineLevel="0" collapsed="false">
      <c r="B6" s="66" t="s">
        <v>92</v>
      </c>
      <c r="C6" s="67" t="s">
        <v>93</v>
      </c>
    </row>
    <row r="7" customFormat="false" ht="43.5" hidden="false" customHeight="true" outlineLevel="0" collapsed="false">
      <c r="C7" s="68" t="s">
        <v>94</v>
      </c>
      <c r="D7" s="68"/>
      <c r="E7" s="68"/>
      <c r="F7" s="68"/>
      <c r="G7" s="68"/>
      <c r="H7" s="68"/>
      <c r="I7" s="68"/>
      <c r="J7" s="68"/>
      <c r="K7" s="68"/>
      <c r="L7" s="68"/>
    </row>
    <row r="9" customFormat="false" ht="22.05" hidden="false" customHeight="false" outlineLevel="0" collapsed="false">
      <c r="B9" s="66" t="s">
        <v>95</v>
      </c>
      <c r="C9" s="67" t="s">
        <v>96</v>
      </c>
    </row>
    <row r="10" customFormat="false" ht="43.5" hidden="false" customHeight="true" outlineLevel="0" collapsed="false">
      <c r="C10" s="68" t="s">
        <v>97</v>
      </c>
      <c r="D10" s="68"/>
      <c r="E10" s="68"/>
      <c r="F10" s="68"/>
      <c r="G10" s="68"/>
      <c r="H10" s="68"/>
      <c r="I10" s="68"/>
      <c r="J10" s="68"/>
      <c r="K10" s="68"/>
      <c r="L10" s="68"/>
    </row>
    <row r="12" customFormat="false" ht="22.05" hidden="false" customHeight="false" outlineLevel="0" collapsed="false">
      <c r="B12" s="66" t="s">
        <v>98</v>
      </c>
      <c r="C12" s="67" t="s">
        <v>99</v>
      </c>
    </row>
    <row r="13" customFormat="false" ht="43.5" hidden="false" customHeight="true" outlineLevel="0" collapsed="false">
      <c r="C13" s="68" t="s">
        <v>100</v>
      </c>
      <c r="D13" s="68"/>
      <c r="E13" s="68"/>
      <c r="F13" s="68"/>
      <c r="G13" s="68"/>
      <c r="H13" s="68"/>
      <c r="I13" s="68"/>
      <c r="J13" s="68"/>
      <c r="K13" s="68"/>
      <c r="L13" s="68"/>
    </row>
    <row r="15" customFormat="false" ht="15" hidden="false" customHeight="false" outlineLevel="0" collapsed="false">
      <c r="C15" s="67" t="s">
        <v>101</v>
      </c>
    </row>
    <row r="16" customFormat="false" ht="25.5" hidden="false" customHeight="true" outlineLevel="0" collapsed="false">
      <c r="C16" s="68" t="s">
        <v>102</v>
      </c>
      <c r="D16" s="68"/>
      <c r="E16" s="68"/>
      <c r="F16" s="68"/>
      <c r="G16" s="68"/>
      <c r="H16" s="68"/>
      <c r="I16" s="68"/>
      <c r="J16" s="68"/>
      <c r="K16" s="68"/>
      <c r="L16" s="68"/>
    </row>
    <row r="17" customFormat="false" ht="25.5" hidden="false" customHeight="true" outlineLevel="0" collapsed="false">
      <c r="C17" s="68" t="s">
        <v>103</v>
      </c>
      <c r="D17" s="68"/>
      <c r="E17" s="68"/>
      <c r="F17" s="68"/>
      <c r="G17" s="68"/>
      <c r="H17" s="68"/>
      <c r="I17" s="68"/>
      <c r="J17" s="68"/>
      <c r="K17" s="68"/>
      <c r="L17" s="68"/>
    </row>
    <row r="18" customFormat="false" ht="25.5" hidden="false" customHeight="true" outlineLevel="0" collapsed="false">
      <c r="C18" s="68" t="s">
        <v>104</v>
      </c>
      <c r="D18" s="68"/>
      <c r="E18" s="68"/>
      <c r="F18" s="68"/>
      <c r="G18" s="68"/>
      <c r="H18" s="68"/>
      <c r="I18" s="68"/>
      <c r="J18" s="68"/>
      <c r="K18" s="68"/>
      <c r="L18" s="68"/>
    </row>
    <row r="19" customFormat="false" ht="25.5" hidden="false" customHeight="true" outlineLevel="0" collapsed="false">
      <c r="C19" s="68" t="s">
        <v>105</v>
      </c>
      <c r="D19" s="68"/>
      <c r="E19" s="68"/>
      <c r="F19" s="68"/>
      <c r="G19" s="68"/>
      <c r="H19" s="68"/>
      <c r="I19" s="68"/>
      <c r="J19" s="68"/>
      <c r="K19" s="68"/>
      <c r="L19" s="68"/>
    </row>
    <row r="20" customFormat="false" ht="25.5" hidden="false" customHeight="true" outlineLevel="0" collapsed="false">
      <c r="C20" s="68" t="s">
        <v>106</v>
      </c>
      <c r="D20" s="68"/>
      <c r="E20" s="68"/>
      <c r="F20" s="68"/>
      <c r="G20" s="68"/>
      <c r="H20" s="68"/>
      <c r="I20" s="68"/>
      <c r="J20" s="68"/>
      <c r="K20" s="68"/>
      <c r="L20" s="68"/>
    </row>
  </sheetData>
  <mergeCells count="8">
    <mergeCell ref="C7:L7"/>
    <mergeCell ref="C10:L10"/>
    <mergeCell ref="C13:L13"/>
    <mergeCell ref="C16:L16"/>
    <mergeCell ref="C17:L17"/>
    <mergeCell ref="C18:L18"/>
    <mergeCell ref="C19:L19"/>
    <mergeCell ref="C20:L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2026-10-17T13:56:55Z</dcterms:created>
  <dc:creator>openpyxl</dc:creator>
  <dc:description/>
  <dc:language>en-US</dc:language>
  <cp:lastModifiedBy/>
  <dcterms:modified xsi:type="dcterms:W3CDTF">2026-10-17T13:56:57Z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