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ohnabrechnung 2026" sheetId="1" state="visible" r:id="rId3"/>
  </sheets>
  <definedNames>
    <definedName function="false" hidden="false" localSheetId="0" name="_xlnm.Print_Area" vbProcedure="false">'Lohnabrechnung 2026'!$A$1:$L$66</definedName>
    <definedName function="false" hidden="false" localSheetId="0" name="_xlnm.Print_Titles" vbProcedure="false">'Lohnabrechnung 2026'!$25:$25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21" authorId="0">
      <text>
        <r>
          <rPr>
            <sz val="10"/>
            <rFont val="Arial"/>
            <family val="2"/>
          </rPr>
          <t xml:space="preserve">Nur grobe Orientierung über eine pauschale Abzugsquote – rechtlich nicht verbindlich.</t>
        </r>
      </text>
    </comment>
    <comment ref="E13" authorId="0">
      <text>
        <r>
          <rPr>
            <sz val="10"/>
            <rFont val="Arial"/>
            <family val="2"/>
          </rPr>
          <t xml:space="preserve">Vereinfachte Pauschale zur groben Orientierung. Ersetzt KEINE verbindliche Netto-Lohnabrechnung (Steuerklasse, Sozialversicherung etc.).</t>
        </r>
      </text>
    </comment>
  </commentList>
</comments>
</file>

<file path=xl/sharedStrings.xml><?xml version="1.0" encoding="utf-8"?>
<sst xmlns="http://schemas.openxmlformats.org/spreadsheetml/2006/main" count="93" uniqueCount="72">
  <si>
    <t xml:space="preserve">Lohndaten aus Arbeitszeiten</t>
  </si>
  <si>
    <t xml:space="preserve">Januar 2026</t>
  </si>
  <si>
    <t xml:space="preserve">Monatliche Arbeitszeiterfassung &amp; Lohnberechnung</t>
  </si>
  <si>
    <t xml:space="preserve">Muster GmbH</t>
  </si>
  <si>
    <t xml:space="preserve">  Mitarbeiterdaten</t>
  </si>
  <si>
    <t xml:space="preserve">Angaben zum/zur Beschäftigten</t>
  </si>
  <si>
    <t xml:space="preserve">Mitarbeiter/in</t>
  </si>
  <si>
    <t xml:space="preserve">Laura Hoffmann</t>
  </si>
  <si>
    <t xml:space="preserve">Abteilung</t>
  </si>
  <si>
    <t xml:space="preserve">Produktion / Schicht A</t>
  </si>
  <si>
    <t xml:space="preserve">Personalnr.</t>
  </si>
  <si>
    <t xml:space="preserve">MA-10428</t>
  </si>
  <si>
    <t xml:space="preserve">Position</t>
  </si>
  <si>
    <t xml:space="preserve">Facharbeiter/in</t>
  </si>
  <si>
    <t xml:space="preserve">  Abrechnungsparameter</t>
  </si>
  <si>
    <t xml:space="preserve">Werte frei anpassbar</t>
  </si>
  <si>
    <t xml:space="preserve">Stundenlohn (€/Std)</t>
  </si>
  <si>
    <t xml:space="preserve">Sollstunden / Monat</t>
  </si>
  <si>
    <t xml:space="preserve">Überstundenzuschlag</t>
  </si>
  <si>
    <t xml:space="preserve">Nachtzuschlag</t>
  </si>
  <si>
    <t xml:space="preserve">Sonntagszuschlag</t>
  </si>
  <si>
    <t xml:space="preserve">Feiertagszuschlag</t>
  </si>
  <si>
    <t xml:space="preserve">Abzüge (geschätzt)</t>
  </si>
  <si>
    <t xml:space="preserve">  Auswertung</t>
  </si>
  <si>
    <t xml:space="preserve">automatisch berechnet</t>
  </si>
  <si>
    <t xml:space="preserve">Gesamtstunden</t>
  </si>
  <si>
    <t xml:space="preserve">Grundlohn</t>
  </si>
  <si>
    <t xml:space="preserve">Sollstunden</t>
  </si>
  <si>
    <t xml:space="preserve">Zuschläge gesamt</t>
  </si>
  <si>
    <t xml:space="preserve">Über-/Unterstd.</t>
  </si>
  <si>
    <t xml:space="preserve">BRUTTOLOHN (Monat)</t>
  </si>
  <si>
    <t xml:space="preserve">abzüglich Abzüge (geschätzt)</t>
  </si>
  <si>
    <t xml:space="preserve">Nettolohn (geschätzt)</t>
  </si>
  <si>
    <t xml:space="preserve">  Zeiterfassung</t>
  </si>
  <si>
    <t xml:space="preserve">Zeiten im Format hh:mm  ·  z. B. 08:00</t>
  </si>
  <si>
    <t xml:space="preserve">Datum</t>
  </si>
  <si>
    <t xml:space="preserve">Tag</t>
  </si>
  <si>
    <t xml:space="preserve">Beginn</t>
  </si>
  <si>
    <t xml:space="preserve">Ende</t>
  </si>
  <si>
    <t xml:space="preserve">Pause</t>
  </si>
  <si>
    <t xml:space="preserve">Std</t>
  </si>
  <si>
    <t xml:space="preserve">Tagesart</t>
  </si>
  <si>
    <t xml:space="preserve">Zuschlag (€)</t>
  </si>
  <si>
    <t xml:space="preserve">Tageslohn (€)</t>
  </si>
  <si>
    <t xml:space="preserve">Notiz</t>
  </si>
  <si>
    <t xml:space="preserve">Feiertag</t>
  </si>
  <si>
    <t xml:space="preserve">Neujahr – Feiertagsarbeit</t>
  </si>
  <si>
    <t xml:space="preserve">Regulär</t>
  </si>
  <si>
    <t xml:space="preserve">Sonntag</t>
  </si>
  <si>
    <t xml:space="preserve">Sonderschicht</t>
  </si>
  <si>
    <t xml:space="preserve">Mehrarbeit</t>
  </si>
  <si>
    <t xml:space="preserve">Nacht</t>
  </si>
  <si>
    <t xml:space="preserve">Nachtschicht (bis 06:00)</t>
  </si>
  <si>
    <t xml:space="preserve">Urlaub</t>
  </si>
  <si>
    <t xml:space="preserve">Urlaubstag</t>
  </si>
  <si>
    <t xml:space="preserve">Krank</t>
  </si>
  <si>
    <t xml:space="preserve">Krankmeldung (Lohnfortzahlung)</t>
  </si>
  <si>
    <t xml:space="preserve">Summe / Monat</t>
  </si>
  <si>
    <t xml:space="preserve">  Legende &amp; Hinweise</t>
  </si>
  <si>
    <t xml:space="preserve">Eingabefelder</t>
  </si>
  <si>
    <t xml:space="preserve">Cremefarbene Zellen ausfüllen (Datum, Beginn, Ende, Pause, Tagesart, Notiz sowie die Parameter oben).</t>
  </si>
  <si>
    <t xml:space="preserve">Berechnete Felder</t>
  </si>
  <si>
    <t xml:space="preserve">Weiße Zellen (Tag, Std, Zuschlag, Tageslohn, Auswertung) berechnen sich automatisch – bitte nicht überschreiben.</t>
  </si>
  <si>
    <t xml:space="preserve">Regulär · Nacht · Sonntag · Feiertag · Urlaub · Krank. Zuschläge gelten für Nacht/Sonntag/Feiertag laut Parametern.</t>
  </si>
  <si>
    <t xml:space="preserve">Nachtschicht</t>
  </si>
  <si>
    <t xml:space="preserve">Schichten über Mitternacht (z. B. 22:00–06:00) werden korrekt berechnet; auf den Beginntag eintragen.</t>
  </si>
  <si>
    <t xml:space="preserve">Urlaub / Krank</t>
  </si>
  <si>
    <t xml:space="preserve">Bezahlte Stunden über die üblichen Zeiten eintragen (z. B. 08:00–16:30), ohne Zuschlag.</t>
  </si>
  <si>
    <t xml:space="preserve">Überstunden</t>
  </si>
  <si>
    <t xml:space="preserve">Saldo = Gesamtstunden − Sollstunden. Ein positiver Saldo wird mit dem Überstundenzuschlag vergütet.</t>
  </si>
  <si>
    <t xml:space="preserve">Netto (geschätzt)</t>
  </si>
  <si>
    <t xml:space="preserve">Grobe Orientierung über eine pauschale Abzugsquote – keine verbindliche Lohnabrechnung.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</si>
</sst>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.00&quot; €&quot;"/>
    <numFmt numFmtId="166" formatCode="0&quot; Std&quot;"/>
    <numFmt numFmtId="167" formatCode="0\ %"/>
    <numFmt numFmtId="168" formatCode="0.00"/>
    <numFmt numFmtId="169" formatCode="\+0.00;\-0.00"/>
    <numFmt numFmtId="170" formatCode="dd\.mm\.yyyy"/>
    <numFmt numFmtId="171" formatCode="hh:mm"/>
    <numFmt numFmtId="172" formatCode="#,##0.00&quot; €&quot;;\-#,##0.00&quot; €&quot;;\–"/>
  </numFmts>
  <fonts count="2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Calibri"/>
      <family val="0"/>
      <charset val="1"/>
    </font>
    <font>
      <b val="true"/>
      <sz val="14"/>
      <color rgb="FFE8C88A"/>
      <name val="Calibri"/>
      <family val="0"/>
      <charset val="1"/>
    </font>
    <font>
      <sz val="10.5"/>
      <color rgb="FFCFE0DE"/>
      <name val="Calibri"/>
      <family val="0"/>
      <charset val="1"/>
    </font>
    <font>
      <sz val="10"/>
      <color rgb="FFCFE0DE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i val="true"/>
      <sz val="9"/>
      <color rgb="FFCFE0DE"/>
      <name val="Calibri"/>
      <family val="0"/>
      <charset val="1"/>
    </font>
    <font>
      <sz val="9.5"/>
      <color rgb="FF6C7B7A"/>
      <name val="Calibri"/>
      <family val="0"/>
      <charset val="1"/>
    </font>
    <font>
      <b val="true"/>
      <sz val="10.5"/>
      <color rgb="FF1E2B2B"/>
      <name val="Calibri"/>
      <family val="0"/>
      <charset val="1"/>
    </font>
    <font>
      <b val="true"/>
      <sz val="11"/>
      <color rgb="FF1E2B2B"/>
      <name val="Calibri"/>
      <family val="0"/>
      <charset val="1"/>
    </font>
    <font>
      <b val="true"/>
      <sz val="13"/>
      <color rgb="FFFFFFFF"/>
      <name val="Calibri"/>
      <family val="0"/>
      <charset val="1"/>
    </font>
    <font>
      <b val="true"/>
      <sz val="15"/>
      <color rgb="FFE8C88A"/>
      <name val="Calibri"/>
      <family val="0"/>
      <charset val="1"/>
    </font>
    <font>
      <sz val="10"/>
      <color rgb="FF6C7B7A"/>
      <name val="Calibri"/>
      <family val="0"/>
      <charset val="1"/>
    </font>
    <font>
      <b val="true"/>
      <sz val="11"/>
      <color rgb="FFB23A48"/>
      <name val="Calibri"/>
      <family val="0"/>
      <charset val="1"/>
    </font>
    <font>
      <b val="true"/>
      <sz val="11.5"/>
      <color rgb="FF12403C"/>
      <name val="Calibri"/>
      <family val="0"/>
      <charset val="1"/>
    </font>
    <font>
      <b val="true"/>
      <sz val="12.5"/>
      <color rgb="FF12403C"/>
      <name val="Calibri"/>
      <family val="0"/>
      <charset val="1"/>
    </font>
    <font>
      <b val="true"/>
      <sz val="9.5"/>
      <color rgb="FFFFFFFF"/>
      <name val="Calibri"/>
      <family val="0"/>
      <charset val="1"/>
    </font>
    <font>
      <sz val="10"/>
      <color rgb="FF1E2B2B"/>
      <name val="Calibri"/>
      <family val="0"/>
      <charset val="1"/>
    </font>
    <font>
      <b val="true"/>
      <sz val="10"/>
      <color rgb="FF1E2B2B"/>
      <name val="Calibri"/>
      <family val="0"/>
      <charset val="1"/>
    </font>
    <font>
      <sz val="9.5"/>
      <color rgb="FF1E2B2B"/>
      <name val="Calibri"/>
      <family val="0"/>
      <charset val="1"/>
    </font>
    <font>
      <b val="true"/>
      <sz val="11"/>
      <color rgb="FF12403C"/>
      <name val="Calibri"/>
      <family val="0"/>
      <charset val="1"/>
    </font>
    <font>
      <b val="true"/>
      <sz val="9"/>
      <color rgb="FF1C5A54"/>
      <name val="Calibri"/>
      <family val="0"/>
      <charset val="1"/>
    </font>
    <font>
      <sz val="9"/>
      <color rgb="FF6C7B7A"/>
      <name val="Calibri"/>
      <family val="0"/>
      <charset val="1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12403C"/>
        <bgColor rgb="FF13403C"/>
      </patternFill>
    </fill>
    <fill>
      <patternFill patternType="solid">
        <fgColor rgb="FF1C5A54"/>
        <bgColor rgb="FF13403C"/>
      </patternFill>
    </fill>
    <fill>
      <patternFill patternType="solid">
        <fgColor rgb="FFF5F8F8"/>
        <bgColor rgb="FFFFFFFF"/>
      </patternFill>
    </fill>
    <fill>
      <patternFill patternType="solid">
        <fgColor rgb="FFFBF2DB"/>
        <bgColor rgb="FFF6E7CB"/>
      </patternFill>
    </fill>
    <fill>
      <patternFill patternType="solid">
        <fgColor rgb="FFFFFFFF"/>
        <bgColor rgb="FFF5F8F8"/>
      </patternFill>
    </fill>
    <fill>
      <patternFill patternType="solid">
        <fgColor rgb="FF13403C"/>
        <bgColor rgb="FF12403C"/>
      </patternFill>
    </fill>
    <fill>
      <patternFill patternType="solid">
        <fgColor rgb="FFF6E7CB"/>
        <bgColor rgb="FFFBF2DB"/>
      </patternFill>
    </fill>
    <fill>
      <patternFill patternType="solid">
        <fgColor rgb="FFE6EEED"/>
        <bgColor rgb="FFE1EAEA"/>
      </patternFill>
    </fill>
  </fills>
  <borders count="27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C98A2E"/>
      </bottom>
      <diagonal/>
    </border>
    <border diagonalUp="false" diagonalDown="false">
      <left style="thin">
        <color rgb="FF9DB3B1"/>
      </left>
      <right/>
      <top style="thin">
        <color rgb="FF9DB3B1"/>
      </top>
      <bottom/>
      <diagonal/>
    </border>
    <border diagonalUp="false" diagonalDown="false">
      <left style="thin">
        <color rgb="FFC6D4D3"/>
      </left>
      <right style="thin">
        <color rgb="FFC6D4D3"/>
      </right>
      <top style="thin">
        <color rgb="FF9DB3B1"/>
      </top>
      <bottom style="thin">
        <color rgb="FFC6D4D3"/>
      </bottom>
      <diagonal/>
    </border>
    <border diagonalUp="false" diagonalDown="false">
      <left/>
      <right/>
      <top style="thin">
        <color rgb="FF9DB3B1"/>
      </top>
      <bottom/>
      <diagonal/>
    </border>
    <border diagonalUp="false" diagonalDown="false">
      <left style="thin">
        <color rgb="FFC6D4D3"/>
      </left>
      <right style="thin">
        <color rgb="FF9DB3B1"/>
      </right>
      <top style="thin">
        <color rgb="FF9DB3B1"/>
      </top>
      <bottom style="thin">
        <color rgb="FFC6D4D3"/>
      </bottom>
      <diagonal/>
    </border>
    <border diagonalUp="false" diagonalDown="false">
      <left style="thin">
        <color rgb="FF9DB3B1"/>
      </left>
      <right/>
      <top/>
      <bottom style="thin">
        <color rgb="FF9DB3B1"/>
      </bottom>
      <diagonal/>
    </border>
    <border diagonalUp="false" diagonalDown="false">
      <left style="thin">
        <color rgb="FFC6D4D3"/>
      </left>
      <right style="thin">
        <color rgb="FFC6D4D3"/>
      </right>
      <top style="thin">
        <color rgb="FFC6D4D3"/>
      </top>
      <bottom style="thin">
        <color rgb="FF9DB3B1"/>
      </bottom>
      <diagonal/>
    </border>
    <border diagonalUp="false" diagonalDown="false">
      <left/>
      <right/>
      <top/>
      <bottom style="thin">
        <color rgb="FF9DB3B1"/>
      </bottom>
      <diagonal/>
    </border>
    <border diagonalUp="false" diagonalDown="false">
      <left style="thin">
        <color rgb="FFC6D4D3"/>
      </left>
      <right style="thin">
        <color rgb="FF9DB3B1"/>
      </right>
      <top style="thin">
        <color rgb="FFC6D4D3"/>
      </top>
      <bottom style="thin">
        <color rgb="FF9DB3B1"/>
      </bottom>
      <diagonal/>
    </border>
    <border diagonalUp="false" diagonalDown="false">
      <left style="thin">
        <color rgb="FF9DB3B1"/>
      </left>
      <right/>
      <top/>
      <bottom/>
      <diagonal/>
    </border>
    <border diagonalUp="false" diagonalDown="false">
      <left style="thin">
        <color rgb="FFC6D4D3"/>
      </left>
      <right style="thin">
        <color rgb="FFC6D4D3"/>
      </right>
      <top style="thin">
        <color rgb="FFC6D4D3"/>
      </top>
      <bottom style="thin">
        <color rgb="FFC6D4D3"/>
      </bottom>
      <diagonal/>
    </border>
    <border diagonalUp="false" diagonalDown="false">
      <left style="thin">
        <color rgb="FFC6D4D3"/>
      </left>
      <right style="thin">
        <color rgb="FF9DB3B1"/>
      </right>
      <top style="thin">
        <color rgb="FFC6D4D3"/>
      </top>
      <bottom style="thin">
        <color rgb="FFC6D4D3"/>
      </bottom>
      <diagonal/>
    </border>
    <border diagonalUp="false" diagonalDown="false">
      <left/>
      <right style="thin">
        <color rgb="FF9DB3B1"/>
      </right>
      <top/>
      <bottom style="thin">
        <color rgb="FF9DB3B1"/>
      </bottom>
      <diagonal/>
    </border>
    <border diagonalUp="false" diagonalDown="false">
      <left style="medium">
        <color rgb="FF12403C"/>
      </left>
      <right/>
      <top style="medium">
        <color rgb="FF12403C"/>
      </top>
      <bottom style="medium">
        <color rgb="FF12403C"/>
      </bottom>
      <diagonal/>
    </border>
    <border diagonalUp="false" diagonalDown="false">
      <left/>
      <right style="medium">
        <color rgb="FF12403C"/>
      </right>
      <top style="medium">
        <color rgb="FF12403C"/>
      </top>
      <bottom style="medium">
        <color rgb="FF12403C"/>
      </bottom>
      <diagonal/>
    </border>
    <border diagonalUp="false" diagonalDown="false">
      <left style="thin">
        <color rgb="FF9DB3B1"/>
      </left>
      <right style="thin">
        <color rgb="FF12403C"/>
      </right>
      <top style="thin">
        <color rgb="FF9DB3B1"/>
      </top>
      <bottom/>
      <diagonal/>
    </border>
    <border diagonalUp="false" diagonalDown="false">
      <left style="thin">
        <color rgb="FF12403C"/>
      </left>
      <right style="thin">
        <color rgb="FF12403C"/>
      </right>
      <top style="thin">
        <color rgb="FF9DB3B1"/>
      </top>
      <bottom/>
      <diagonal/>
    </border>
    <border diagonalUp="false" diagonalDown="false">
      <left style="thin">
        <color rgb="FF12403C"/>
      </left>
      <right style="thin">
        <color rgb="FF9DB3B1"/>
      </right>
      <top style="thin">
        <color rgb="FF9DB3B1"/>
      </top>
      <bottom/>
      <diagonal/>
    </border>
    <border diagonalUp="false" diagonalDown="false">
      <left style="thin">
        <color rgb="FF9DB3B1"/>
      </left>
      <right style="thin">
        <color rgb="FFC6D4D3"/>
      </right>
      <top style="thin">
        <color rgb="FFC6D4D3"/>
      </top>
      <bottom style="thin">
        <color rgb="FFC6D4D3"/>
      </bottom>
      <diagonal/>
    </border>
    <border diagonalUp="false" diagonalDown="false">
      <left/>
      <right/>
      <top style="medium">
        <color rgb="FF12403C"/>
      </top>
      <bottom style="medium">
        <color rgb="FF12403C"/>
      </bottom>
      <diagonal/>
    </border>
    <border diagonalUp="false" diagonalDown="false">
      <left style="thin">
        <color rgb="FFC6D4D3"/>
      </left>
      <right/>
      <top style="thin">
        <color rgb="FFC6D4D3"/>
      </top>
      <bottom/>
      <diagonal/>
    </border>
    <border diagonalUp="false" diagonalDown="false">
      <left/>
      <right style="thin">
        <color rgb="FFC6D4D3"/>
      </right>
      <top style="thin">
        <color rgb="FFC6D4D3"/>
      </top>
      <bottom/>
      <diagonal/>
    </border>
    <border diagonalUp="false" diagonalDown="false">
      <left style="thin">
        <color rgb="FFC6D4D3"/>
      </left>
      <right/>
      <top/>
      <bottom/>
      <diagonal/>
    </border>
    <border diagonalUp="false" diagonalDown="false">
      <left/>
      <right style="thin">
        <color rgb="FFC6D4D3"/>
      </right>
      <top/>
      <bottom/>
      <diagonal/>
    </border>
    <border diagonalUp="false" diagonalDown="false">
      <left style="thin">
        <color rgb="FFC6D4D3"/>
      </left>
      <right/>
      <top/>
      <bottom style="thin">
        <color rgb="FFC6D4D3"/>
      </bottom>
      <diagonal/>
    </border>
    <border diagonalUp="false" diagonalDown="false">
      <left/>
      <right style="thin">
        <color rgb="FFC6D4D3"/>
      </right>
      <top/>
      <bottom style="thin">
        <color rgb="FFC6D4D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5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4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5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4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5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4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5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2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2" fillId="5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2" fillId="5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5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4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2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6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6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6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2" fillId="6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6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7" borderId="1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4" fillId="7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6" fillId="6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8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8" fillId="8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3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3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3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5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6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20" fillId="5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1" fillId="6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5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15" fillId="6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1" fillId="6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5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3" fillId="9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23" fillId="9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9" borderId="2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3" fillId="9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9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4" borderId="2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25" fillId="4" borderId="2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4" fillId="4" borderId="2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25" fillId="4" borderId="2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4" fillId="4" borderId="25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25" fillId="4" borderId="26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Calibri"/>
        <charset val="1"/>
        <family val="0"/>
        <b val="1"/>
        <color rgb="FF2E7D5B"/>
        <sz val="11"/>
      </font>
    </dxf>
    <dxf>
      <font>
        <name val="Calibri"/>
        <charset val="1"/>
        <family val="0"/>
        <b val="1"/>
        <color rgb="FFB23A48"/>
        <sz val="11"/>
      </font>
    </dxf>
    <dxf>
      <fill>
        <patternFill>
          <bgColor rgb="FFE1EAE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C5A54"/>
      <rgbColor rgb="FF9DB3B1"/>
      <rgbColor rgb="FF6C7B7A"/>
      <rgbColor rgb="FF9999FF"/>
      <rgbColor rgb="FFB23A48"/>
      <rgbColor rgb="FFFBF2DB"/>
      <rgbColor rgb="FFE6EEED"/>
      <rgbColor rgb="FF660066"/>
      <rgbColor rgb="FFFF8080"/>
      <rgbColor rgb="FF0066CC"/>
      <rgbColor rgb="FFC6D4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1EAEA"/>
      <rgbColor rgb="FFCFE0DE"/>
      <rgbColor rgb="FFF6E7CB"/>
      <rgbColor rgb="FFF5F8F8"/>
      <rgbColor rgb="FFFF99CC"/>
      <rgbColor rgb="FFCC99FF"/>
      <rgbColor rgb="FFE8C88A"/>
      <rgbColor rgb="FF3366FF"/>
      <rgbColor rgb="FF33CCCC"/>
      <rgbColor rgb="FF99CC00"/>
      <rgbColor rgb="FFFFCC00"/>
      <rgbColor rgb="FFC98A2E"/>
      <rgbColor rgb="FFFF6600"/>
      <rgbColor rgb="FF666699"/>
      <rgbColor rgb="FF969696"/>
      <rgbColor rgb="FF12403C"/>
      <rgbColor rgb="FF2E7D5B"/>
      <rgbColor rgb="FF13403C"/>
      <rgbColor rgb="FF333300"/>
      <rgbColor rgb="FF993300"/>
      <rgbColor rgb="FF993366"/>
      <rgbColor rgb="FF333399"/>
      <rgbColor rgb="FF1E2B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2403C"/>
    <pageSetUpPr fitToPage="true"/>
  </sheetPr>
  <dimension ref="B1:K66"/>
  <sheetViews>
    <sheetView showFormulas="false" showGridLines="false" showRowColHeaders="true" showZeros="true" rightToLeft="false" tabSelected="true" showOutlineSymbols="true" defaultGridColor="true" view="normal" topLeftCell="A26" colorId="64" zoomScale="110" zoomScaleNormal="110" zoomScalePageLayoutView="100" workbookViewId="0">
      <pane xSplit="1" ySplit="0" topLeftCell="B26" activePane="topRight" state="frozen"/>
      <selection pane="topLeft" activeCell="A26" activeCellId="0" sqref="A26"/>
      <selection pane="top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4"/>
    <col collapsed="false" customWidth="true" hidden="false" outlineLevel="0" max="2" min="2" style="0" width="13"/>
    <col collapsed="false" customWidth="true" hidden="false" outlineLevel="0" max="3" min="3" style="0" width="6.51"/>
    <col collapsed="false" customWidth="true" hidden="false" outlineLevel="0" max="6" min="4" style="0" width="9.51"/>
    <col collapsed="false" customWidth="true" hidden="false" outlineLevel="0" max="7" min="7" style="0" width="8.5"/>
    <col collapsed="false" customWidth="true" hidden="false" outlineLevel="0" max="8" min="8" style="0" width="15.51"/>
    <col collapsed="false" customWidth="true" hidden="false" outlineLevel="0" max="9" min="9" style="0" width="13"/>
    <col collapsed="false" customWidth="true" hidden="false" outlineLevel="0" max="10" min="10" style="0" width="13.5"/>
    <col collapsed="false" customWidth="true" hidden="false" outlineLevel="0" max="11" min="11" style="0" width="24"/>
    <col collapsed="false" customWidth="true" hidden="false" outlineLevel="0" max="12" min="12" style="0" width="2.4"/>
  </cols>
  <sheetData>
    <row r="1" customFormat="false" ht="6" hidden="false" customHeight="true" outlineLevel="0" collapsed="false"/>
    <row r="2" customFormat="false" ht="30" hidden="false" customHeight="true" outlineLevel="0" collapsed="false">
      <c r="B2" s="1" t="s">
        <v>0</v>
      </c>
      <c r="C2" s="1"/>
      <c r="D2" s="1"/>
      <c r="E2" s="1"/>
      <c r="F2" s="1"/>
      <c r="G2" s="1"/>
      <c r="H2" s="1"/>
      <c r="I2" s="2" t="s">
        <v>1</v>
      </c>
      <c r="J2" s="2"/>
      <c r="K2" s="2"/>
    </row>
    <row r="3" customFormat="false" ht="18" hidden="false" customHeight="true" outlineLevel="0" collapsed="false">
      <c r="B3" s="3" t="s">
        <v>2</v>
      </c>
      <c r="C3" s="3"/>
      <c r="D3" s="3"/>
      <c r="E3" s="3"/>
      <c r="F3" s="3"/>
      <c r="G3" s="3"/>
      <c r="H3" s="3"/>
      <c r="I3" s="4" t="s">
        <v>3</v>
      </c>
      <c r="J3" s="4"/>
      <c r="K3" s="4"/>
    </row>
    <row r="4" customFormat="false" ht="6" hidden="false" customHeight="true" outlineLevel="0" collapsed="false"/>
    <row r="5" customFormat="false" ht="21" hidden="false" customHeight="true" outlineLevel="0" collapsed="false">
      <c r="B5" s="5" t="s">
        <v>4</v>
      </c>
      <c r="C5" s="5"/>
      <c r="D5" s="5"/>
      <c r="E5" s="5"/>
      <c r="F5" s="5"/>
      <c r="G5" s="5"/>
      <c r="H5" s="5"/>
      <c r="I5" s="6" t="s">
        <v>5</v>
      </c>
      <c r="J5" s="6"/>
      <c r="K5" s="6"/>
    </row>
    <row r="6" customFormat="false" ht="18.75" hidden="false" customHeight="true" outlineLevel="0" collapsed="false">
      <c r="B6" s="7" t="s">
        <v>6</v>
      </c>
      <c r="C6" s="7"/>
      <c r="D6" s="8" t="s">
        <v>7</v>
      </c>
      <c r="E6" s="8"/>
      <c r="F6" s="8"/>
      <c r="G6" s="9" t="s">
        <v>8</v>
      </c>
      <c r="H6" s="9"/>
      <c r="I6" s="10" t="s">
        <v>9</v>
      </c>
      <c r="J6" s="10"/>
      <c r="K6" s="10"/>
    </row>
    <row r="7" customFormat="false" ht="18.75" hidden="false" customHeight="true" outlineLevel="0" collapsed="false">
      <c r="B7" s="11" t="s">
        <v>10</v>
      </c>
      <c r="C7" s="11"/>
      <c r="D7" s="12" t="s">
        <v>11</v>
      </c>
      <c r="E7" s="12"/>
      <c r="F7" s="12"/>
      <c r="G7" s="13" t="s">
        <v>12</v>
      </c>
      <c r="H7" s="13"/>
      <c r="I7" s="14" t="s">
        <v>13</v>
      </c>
      <c r="J7" s="14"/>
      <c r="K7" s="14"/>
    </row>
    <row r="8" customFormat="false" ht="6" hidden="false" customHeight="true" outlineLevel="0" collapsed="false"/>
    <row r="9" customFormat="false" ht="21" hidden="false" customHeight="true" outlineLevel="0" collapsed="false">
      <c r="B9" s="5" t="s">
        <v>14</v>
      </c>
      <c r="C9" s="5"/>
      <c r="D9" s="5"/>
      <c r="E9" s="5"/>
      <c r="F9" s="5"/>
      <c r="G9" s="5"/>
      <c r="H9" s="5"/>
      <c r="I9" s="6" t="s">
        <v>15</v>
      </c>
      <c r="J9" s="6"/>
      <c r="K9" s="6"/>
    </row>
    <row r="10" customFormat="false" ht="18.75" hidden="false" customHeight="true" outlineLevel="0" collapsed="false">
      <c r="B10" s="7" t="s">
        <v>16</v>
      </c>
      <c r="C10" s="7"/>
      <c r="D10" s="7"/>
      <c r="E10" s="15" t="n">
        <v>18.5</v>
      </c>
      <c r="F10" s="15"/>
      <c r="G10" s="9" t="s">
        <v>17</v>
      </c>
      <c r="H10" s="9"/>
      <c r="I10" s="9"/>
      <c r="J10" s="16" t="n">
        <v>160</v>
      </c>
      <c r="K10" s="16"/>
    </row>
    <row r="11" customFormat="false" ht="18.75" hidden="false" customHeight="true" outlineLevel="0" collapsed="false">
      <c r="B11" s="17" t="s">
        <v>18</v>
      </c>
      <c r="C11" s="17"/>
      <c r="D11" s="17"/>
      <c r="E11" s="18" t="n">
        <v>0.25</v>
      </c>
      <c r="F11" s="18"/>
      <c r="G11" s="19" t="s">
        <v>19</v>
      </c>
      <c r="H11" s="19"/>
      <c r="I11" s="19"/>
      <c r="J11" s="20" t="n">
        <v>0.25</v>
      </c>
      <c r="K11" s="20"/>
    </row>
    <row r="12" customFormat="false" ht="18.75" hidden="false" customHeight="true" outlineLevel="0" collapsed="false">
      <c r="B12" s="17" t="s">
        <v>20</v>
      </c>
      <c r="C12" s="17"/>
      <c r="D12" s="17"/>
      <c r="E12" s="18" t="n">
        <v>0.5</v>
      </c>
      <c r="F12" s="18"/>
      <c r="G12" s="19" t="s">
        <v>21</v>
      </c>
      <c r="H12" s="19"/>
      <c r="I12" s="19"/>
      <c r="J12" s="20" t="n">
        <v>1.25</v>
      </c>
      <c r="K12" s="20"/>
    </row>
    <row r="13" customFormat="false" ht="18.75" hidden="false" customHeight="true" outlineLevel="0" collapsed="false">
      <c r="B13" s="11" t="s">
        <v>22</v>
      </c>
      <c r="C13" s="11"/>
      <c r="D13" s="11"/>
      <c r="E13" s="21" t="n">
        <v>0.2</v>
      </c>
      <c r="F13" s="21"/>
      <c r="G13" s="13"/>
      <c r="H13" s="13"/>
      <c r="I13" s="13"/>
      <c r="J13" s="22"/>
      <c r="K13" s="22"/>
    </row>
    <row r="14" customFormat="false" ht="6" hidden="false" customHeight="true" outlineLevel="0" collapsed="false"/>
    <row r="15" customFormat="false" ht="21" hidden="false" customHeight="true" outlineLevel="0" collapsed="false">
      <c r="B15" s="5" t="s">
        <v>23</v>
      </c>
      <c r="C15" s="5"/>
      <c r="D15" s="5"/>
      <c r="E15" s="5"/>
      <c r="F15" s="5"/>
      <c r="G15" s="5"/>
      <c r="H15" s="5"/>
      <c r="I15" s="6" t="s">
        <v>24</v>
      </c>
      <c r="J15" s="6"/>
      <c r="K15" s="6"/>
    </row>
    <row r="16" customFormat="false" ht="18.75" hidden="false" customHeight="true" outlineLevel="0" collapsed="false">
      <c r="B16" s="7" t="s">
        <v>25</v>
      </c>
      <c r="C16" s="7"/>
      <c r="D16" s="23" t="n">
        <f aca="false">G57</f>
        <v>179.5</v>
      </c>
      <c r="E16" s="23"/>
      <c r="F16" s="23"/>
      <c r="G16" s="9" t="s">
        <v>26</v>
      </c>
      <c r="H16" s="9"/>
      <c r="I16" s="24" t="n">
        <f aca="false">G57*E10</f>
        <v>3320.75</v>
      </c>
      <c r="J16" s="24"/>
      <c r="K16" s="24"/>
    </row>
    <row r="17" customFormat="false" ht="18.75" hidden="false" customHeight="true" outlineLevel="0" collapsed="false">
      <c r="B17" s="17" t="s">
        <v>27</v>
      </c>
      <c r="C17" s="17"/>
      <c r="D17" s="25" t="n">
        <f aca="false">J10</f>
        <v>160</v>
      </c>
      <c r="E17" s="25"/>
      <c r="F17" s="25"/>
      <c r="G17" s="19" t="s">
        <v>28</v>
      </c>
      <c r="H17" s="19"/>
      <c r="I17" s="26" t="n">
        <f aca="false">I57</f>
        <v>198.875</v>
      </c>
      <c r="J17" s="26"/>
      <c r="K17" s="26"/>
    </row>
    <row r="18" customFormat="false" ht="18.75" hidden="false" customHeight="true" outlineLevel="0" collapsed="false">
      <c r="B18" s="11" t="s">
        <v>29</v>
      </c>
      <c r="C18" s="11"/>
      <c r="D18" s="27" t="n">
        <f aca="false">D16-D17</f>
        <v>19.5</v>
      </c>
      <c r="E18" s="27"/>
      <c r="F18" s="27"/>
      <c r="G18" s="13" t="s">
        <v>18</v>
      </c>
      <c r="H18" s="13"/>
      <c r="I18" s="28" t="n">
        <f aca="false">MAX(0,D16-D17)*E10*E11</f>
        <v>90.1875</v>
      </c>
      <c r="J18" s="28"/>
      <c r="K18" s="28"/>
    </row>
    <row r="19" customFormat="false" ht="3.75" hidden="false" customHeight="true" outlineLevel="0" collapsed="false"/>
    <row r="20" customFormat="false" ht="25.5" hidden="false" customHeight="true" outlineLevel="0" collapsed="false">
      <c r="B20" s="29" t="s">
        <v>30</v>
      </c>
      <c r="C20" s="29"/>
      <c r="D20" s="29"/>
      <c r="E20" s="29"/>
      <c r="F20" s="29"/>
      <c r="G20" s="29"/>
      <c r="H20" s="29"/>
      <c r="I20" s="30" t="n">
        <f aca="false">I16+I17+I18</f>
        <v>3609.8125</v>
      </c>
      <c r="J20" s="30"/>
      <c r="K20" s="30"/>
    </row>
    <row r="21" customFormat="false" ht="18.75" hidden="false" customHeight="true" outlineLevel="0" collapsed="false">
      <c r="B21" s="31" t="s">
        <v>31</v>
      </c>
      <c r="C21" s="31"/>
      <c r="D21" s="31"/>
      <c r="E21" s="31"/>
      <c r="F21" s="31"/>
      <c r="G21" s="31"/>
      <c r="H21" s="31"/>
      <c r="I21" s="32" t="n">
        <f aca="false">-I20*E13</f>
        <v>-721.9625</v>
      </c>
      <c r="J21" s="32"/>
      <c r="K21" s="32"/>
    </row>
    <row r="22" customFormat="false" ht="21.75" hidden="false" customHeight="true" outlineLevel="0" collapsed="false">
      <c r="B22" s="33" t="s">
        <v>32</v>
      </c>
      <c r="C22" s="33"/>
      <c r="D22" s="33"/>
      <c r="E22" s="33"/>
      <c r="F22" s="33"/>
      <c r="G22" s="33"/>
      <c r="H22" s="33"/>
      <c r="I22" s="34" t="n">
        <f aca="false">I20+I21</f>
        <v>2887.85</v>
      </c>
      <c r="J22" s="34"/>
      <c r="K22" s="34"/>
    </row>
    <row r="23" customFormat="false" ht="7.5" hidden="false" customHeight="true" outlineLevel="0" collapsed="false"/>
    <row r="24" customFormat="false" ht="21" hidden="false" customHeight="true" outlineLevel="0" collapsed="false">
      <c r="B24" s="5" t="s">
        <v>33</v>
      </c>
      <c r="C24" s="5"/>
      <c r="D24" s="5"/>
      <c r="E24" s="5"/>
      <c r="F24" s="5"/>
      <c r="G24" s="5"/>
      <c r="H24" s="5"/>
      <c r="I24" s="6" t="s">
        <v>34</v>
      </c>
      <c r="J24" s="6"/>
      <c r="K24" s="6"/>
    </row>
    <row r="25" customFormat="false" ht="24" hidden="false" customHeight="true" outlineLevel="0" collapsed="false">
      <c r="B25" s="35" t="s">
        <v>35</v>
      </c>
      <c r="C25" s="36" t="s">
        <v>36</v>
      </c>
      <c r="D25" s="36" t="s">
        <v>37</v>
      </c>
      <c r="E25" s="36" t="s">
        <v>38</v>
      </c>
      <c r="F25" s="36" t="s">
        <v>39</v>
      </c>
      <c r="G25" s="36" t="s">
        <v>40</v>
      </c>
      <c r="H25" s="36" t="s">
        <v>41</v>
      </c>
      <c r="I25" s="36" t="s">
        <v>42</v>
      </c>
      <c r="J25" s="36" t="s">
        <v>43</v>
      </c>
      <c r="K25" s="37" t="s">
        <v>44</v>
      </c>
    </row>
    <row r="26" customFormat="false" ht="16.5" hidden="false" customHeight="true" outlineLevel="0" collapsed="false">
      <c r="B26" s="38" t="n">
        <v>46023</v>
      </c>
      <c r="C26" s="39" t="str">
        <f aca="false">IF($B26="","",CHOOSE(WEEKDAY($B26,2),"Mo","Di","Mi","Do","Fr","Sa","So"))</f>
        <v>Do</v>
      </c>
      <c r="D26" s="40" t="n">
        <v>0.375</v>
      </c>
      <c r="E26" s="40" t="n">
        <v>0.625</v>
      </c>
      <c r="F26" s="40" t="n">
        <v>0.0208333333333333</v>
      </c>
      <c r="G26" s="41" t="n">
        <f aca="false">IF(OR($D26="",$E26=""),"",(MOD($E26-$D26,1)-IF($F26="",0,$F26))*24)</f>
        <v>5.5</v>
      </c>
      <c r="H26" s="42" t="s">
        <v>45</v>
      </c>
      <c r="I26" s="43" t="n">
        <f aca="false">IF($G26="","",$G26*E10*IF($H26="Nacht",J11,IF($H26="Sonntag",E12,IF($H26="Feiertag",J12,0))))</f>
        <v>127.1875</v>
      </c>
      <c r="J26" s="44" t="n">
        <f aca="false">IF($G26="","",$G26*E10+IF($I26="",0,$I26))</f>
        <v>228.9375</v>
      </c>
      <c r="K26" s="45" t="s">
        <v>46</v>
      </c>
    </row>
    <row r="27" customFormat="false" ht="16.5" hidden="false" customHeight="true" outlineLevel="0" collapsed="false">
      <c r="B27" s="38" t="n">
        <v>46024</v>
      </c>
      <c r="C27" s="39" t="str">
        <f aca="false">IF($B27="","",CHOOSE(WEEKDAY($B27,2),"Mo","Di","Mi","Do","Fr","Sa","So"))</f>
        <v>Fr</v>
      </c>
      <c r="D27" s="40" t="n">
        <v>0.333333333333333</v>
      </c>
      <c r="E27" s="40" t="n">
        <v>0.6875</v>
      </c>
      <c r="F27" s="40" t="n">
        <v>0.0208333333333333</v>
      </c>
      <c r="G27" s="41" t="n">
        <f aca="false">IF(OR($D27="",$E27=""),"",(MOD($E27-$D27,1)-IF($F27="",0,$F27))*24)</f>
        <v>8</v>
      </c>
      <c r="H27" s="42" t="s">
        <v>47</v>
      </c>
      <c r="I27" s="43" t="n">
        <f aca="false">IF($G27="","",$G27*E10*IF($H27="Nacht",J11,IF($H27="Sonntag",E12,IF($H27="Feiertag",J12,0))))</f>
        <v>0</v>
      </c>
      <c r="J27" s="44" t="n">
        <f aca="false">IF($G27="","",$G27*E10+IF($I27="",0,$I27))</f>
        <v>148</v>
      </c>
      <c r="K27" s="45"/>
    </row>
    <row r="28" customFormat="false" ht="16.5" hidden="false" customHeight="true" outlineLevel="0" collapsed="false">
      <c r="B28" s="38" t="n">
        <v>46025</v>
      </c>
      <c r="C28" s="39" t="str">
        <f aca="false">IF($B28="","",CHOOSE(WEEKDAY($B28,2),"Mo","Di","Mi","Do","Fr","Sa","So"))</f>
        <v>Sa</v>
      </c>
      <c r="D28" s="40"/>
      <c r="E28" s="40"/>
      <c r="F28" s="40"/>
      <c r="G28" s="41" t="str">
        <f aca="false">IF(OR($D28="",$E28=""),"",(MOD($E28-$D28,1)-IF($F28="",0,$F28))*24)</f>
        <v/>
      </c>
      <c r="H28" s="42"/>
      <c r="I28" s="43" t="str">
        <f aca="false">IF($G28="","",$G28*E10*IF($H28="Nacht",J11,IF($H28="Sonntag",E12,IF($H28="Feiertag",J12,0))))</f>
        <v/>
      </c>
      <c r="J28" s="44" t="str">
        <f aca="false">IF($G28="","",$G28*E10+IF($I28="",0,$I28))</f>
        <v/>
      </c>
      <c r="K28" s="45"/>
    </row>
    <row r="29" customFormat="false" ht="16.5" hidden="false" customHeight="true" outlineLevel="0" collapsed="false">
      <c r="B29" s="38" t="n">
        <v>46026</v>
      </c>
      <c r="C29" s="39" t="str">
        <f aca="false">IF($B29="","",CHOOSE(WEEKDAY($B29,2),"Mo","Di","Mi","Do","Fr","Sa","So"))</f>
        <v>So</v>
      </c>
      <c r="D29" s="40" t="n">
        <v>0.416666666666667</v>
      </c>
      <c r="E29" s="40" t="n">
        <v>0.583333333333333</v>
      </c>
      <c r="F29" s="40"/>
      <c r="G29" s="41" t="n">
        <f aca="false">IF(OR($D29="",$E29=""),"",(MOD($E29-$D29,1)-IF($F29="",0,$F29))*24)</f>
        <v>4</v>
      </c>
      <c r="H29" s="42" t="s">
        <v>48</v>
      </c>
      <c r="I29" s="43" t="n">
        <f aca="false">IF($G29="","",$G29*E10*IF($H29="Nacht",J11,IF($H29="Sonntag",E12,IF($H29="Feiertag",J12,0))))</f>
        <v>37</v>
      </c>
      <c r="J29" s="44" t="n">
        <f aca="false">IF($G29="","",$G29*E10+IF($I29="",0,$I29))</f>
        <v>111</v>
      </c>
      <c r="K29" s="45" t="s">
        <v>49</v>
      </c>
    </row>
    <row r="30" customFormat="false" ht="16.5" hidden="false" customHeight="true" outlineLevel="0" collapsed="false">
      <c r="B30" s="38" t="n">
        <v>46027</v>
      </c>
      <c r="C30" s="39" t="str">
        <f aca="false">IF($B30="","",CHOOSE(WEEKDAY($B30,2),"Mo","Di","Mi","Do","Fr","Sa","So"))</f>
        <v>Mo</v>
      </c>
      <c r="D30" s="40" t="n">
        <v>0.333333333333333</v>
      </c>
      <c r="E30" s="40" t="n">
        <v>0.6875</v>
      </c>
      <c r="F30" s="40" t="n">
        <v>0.0208333333333333</v>
      </c>
      <c r="G30" s="41" t="n">
        <f aca="false">IF(OR($D30="",$E30=""),"",(MOD($E30-$D30,1)-IF($F30="",0,$F30))*24)</f>
        <v>8</v>
      </c>
      <c r="H30" s="42" t="s">
        <v>47</v>
      </c>
      <c r="I30" s="43" t="n">
        <f aca="false">IF($G30="","",$G30*E10*IF($H30="Nacht",J11,IF($H30="Sonntag",E12,IF($H30="Feiertag",J12,0))))</f>
        <v>0</v>
      </c>
      <c r="J30" s="44" t="n">
        <f aca="false">IF($G30="","",$G30*E10+IF($I30="",0,$I30))</f>
        <v>148</v>
      </c>
      <c r="K30" s="45"/>
    </row>
    <row r="31" customFormat="false" ht="16.5" hidden="false" customHeight="true" outlineLevel="0" collapsed="false">
      <c r="B31" s="38" t="n">
        <v>46028</v>
      </c>
      <c r="C31" s="39" t="str">
        <f aca="false">IF($B31="","",CHOOSE(WEEKDAY($B31,2),"Mo","Di","Mi","Do","Fr","Sa","So"))</f>
        <v>Di</v>
      </c>
      <c r="D31" s="40" t="n">
        <v>0.333333333333333</v>
      </c>
      <c r="E31" s="40" t="n">
        <v>0.729166666666667</v>
      </c>
      <c r="F31" s="40" t="n">
        <v>0.0208333333333333</v>
      </c>
      <c r="G31" s="41" t="n">
        <f aca="false">IF(OR($D31="",$E31=""),"",(MOD($E31-$D31,1)-IF($F31="",0,$F31))*24)</f>
        <v>9</v>
      </c>
      <c r="H31" s="42" t="s">
        <v>47</v>
      </c>
      <c r="I31" s="43" t="n">
        <f aca="false">IF($G31="","",$G31*E10*IF($H31="Nacht",J11,IF($H31="Sonntag",E12,IF($H31="Feiertag",J12,0))))</f>
        <v>0</v>
      </c>
      <c r="J31" s="44" t="n">
        <f aca="false">IF($G31="","",$G31*E10+IF($I31="",0,$I31))</f>
        <v>166.5</v>
      </c>
      <c r="K31" s="45" t="s">
        <v>50</v>
      </c>
    </row>
    <row r="32" customFormat="false" ht="16.5" hidden="false" customHeight="true" outlineLevel="0" collapsed="false">
      <c r="B32" s="38" t="n">
        <v>46029</v>
      </c>
      <c r="C32" s="39" t="str">
        <f aca="false">IF($B32="","",CHOOSE(WEEKDAY($B32,2),"Mo","Di","Mi","Do","Fr","Sa","So"))</f>
        <v>Mi</v>
      </c>
      <c r="D32" s="40" t="n">
        <v>0.333333333333333</v>
      </c>
      <c r="E32" s="40" t="n">
        <v>0.6875</v>
      </c>
      <c r="F32" s="40" t="n">
        <v>0.0208333333333333</v>
      </c>
      <c r="G32" s="41" t="n">
        <f aca="false">IF(OR($D32="",$E32=""),"",(MOD($E32-$D32,1)-IF($F32="",0,$F32))*24)</f>
        <v>8</v>
      </c>
      <c r="H32" s="42" t="s">
        <v>47</v>
      </c>
      <c r="I32" s="43" t="n">
        <f aca="false">IF($G32="","",$G32*E10*IF($H32="Nacht",J11,IF($H32="Sonntag",E12,IF($H32="Feiertag",J12,0))))</f>
        <v>0</v>
      </c>
      <c r="J32" s="44" t="n">
        <f aca="false">IF($G32="","",$G32*E10+IF($I32="",0,$I32))</f>
        <v>148</v>
      </c>
      <c r="K32" s="45"/>
    </row>
    <row r="33" customFormat="false" ht="16.5" hidden="false" customHeight="true" outlineLevel="0" collapsed="false">
      <c r="B33" s="38" t="n">
        <v>46030</v>
      </c>
      <c r="C33" s="39" t="str">
        <f aca="false">IF($B33="","",CHOOSE(WEEKDAY($B33,2),"Mo","Di","Mi","Do","Fr","Sa","So"))</f>
        <v>Do</v>
      </c>
      <c r="D33" s="40" t="n">
        <v>0.333333333333333</v>
      </c>
      <c r="E33" s="40" t="n">
        <v>0.6875</v>
      </c>
      <c r="F33" s="40" t="n">
        <v>0.0208333333333333</v>
      </c>
      <c r="G33" s="41" t="n">
        <f aca="false">IF(OR($D33="",$E33=""),"",(MOD($E33-$D33,1)-IF($F33="",0,$F33))*24)</f>
        <v>8</v>
      </c>
      <c r="H33" s="42" t="s">
        <v>47</v>
      </c>
      <c r="I33" s="43" t="n">
        <f aca="false">IF($G33="","",$G33*E10*IF($H33="Nacht",J11,IF($H33="Sonntag",E12,IF($H33="Feiertag",J12,0))))</f>
        <v>0</v>
      </c>
      <c r="J33" s="44" t="n">
        <f aca="false">IF($G33="","",$G33*E10+IF($I33="",0,$I33))</f>
        <v>148</v>
      </c>
      <c r="K33" s="45"/>
    </row>
    <row r="34" customFormat="false" ht="16.5" hidden="false" customHeight="true" outlineLevel="0" collapsed="false">
      <c r="B34" s="38" t="n">
        <v>46031</v>
      </c>
      <c r="C34" s="39" t="str">
        <f aca="false">IF($B34="","",CHOOSE(WEEKDAY($B34,2),"Mo","Di","Mi","Do","Fr","Sa","So"))</f>
        <v>Fr</v>
      </c>
      <c r="D34" s="40" t="n">
        <v>0.333333333333333</v>
      </c>
      <c r="E34" s="40" t="n">
        <v>0.6875</v>
      </c>
      <c r="F34" s="40" t="n">
        <v>0.0208333333333333</v>
      </c>
      <c r="G34" s="41" t="n">
        <f aca="false">IF(OR($D34="",$E34=""),"",(MOD($E34-$D34,1)-IF($F34="",0,$F34))*24)</f>
        <v>8</v>
      </c>
      <c r="H34" s="42" t="s">
        <v>47</v>
      </c>
      <c r="I34" s="43" t="n">
        <f aca="false">IF($G34="","",$G34*E10*IF($H34="Nacht",J11,IF($H34="Sonntag",E12,IF($H34="Feiertag",J12,0))))</f>
        <v>0</v>
      </c>
      <c r="J34" s="44" t="n">
        <f aca="false">IF($G34="","",$G34*E10+IF($I34="",0,$I34))</f>
        <v>148</v>
      </c>
      <c r="K34" s="45"/>
    </row>
    <row r="35" customFormat="false" ht="16.5" hidden="false" customHeight="true" outlineLevel="0" collapsed="false">
      <c r="B35" s="38" t="n">
        <v>46032</v>
      </c>
      <c r="C35" s="39" t="str">
        <f aca="false">IF($B35="","",CHOOSE(WEEKDAY($B35,2),"Mo","Di","Mi","Do","Fr","Sa","So"))</f>
        <v>Sa</v>
      </c>
      <c r="D35" s="40"/>
      <c r="E35" s="40"/>
      <c r="F35" s="40"/>
      <c r="G35" s="41" t="str">
        <f aca="false">IF(OR($D35="",$E35=""),"",(MOD($E35-$D35,1)-IF($F35="",0,$F35))*24)</f>
        <v/>
      </c>
      <c r="H35" s="42"/>
      <c r="I35" s="43" t="str">
        <f aca="false">IF($G35="","",$G35*E10*IF($H35="Nacht",J11,IF($H35="Sonntag",E12,IF($H35="Feiertag",J12,0))))</f>
        <v/>
      </c>
      <c r="J35" s="44" t="str">
        <f aca="false">IF($G35="","",$G35*E10+IF($I35="",0,$I35))</f>
        <v/>
      </c>
      <c r="K35" s="45"/>
    </row>
    <row r="36" customFormat="false" ht="16.5" hidden="false" customHeight="true" outlineLevel="0" collapsed="false">
      <c r="B36" s="38" t="n">
        <v>46033</v>
      </c>
      <c r="C36" s="39" t="str">
        <f aca="false">IF($B36="","",CHOOSE(WEEKDAY($B36,2),"Mo","Di","Mi","Do","Fr","Sa","So"))</f>
        <v>So</v>
      </c>
      <c r="D36" s="40"/>
      <c r="E36" s="40"/>
      <c r="F36" s="40"/>
      <c r="G36" s="41" t="str">
        <f aca="false">IF(OR($D36="",$E36=""),"",(MOD($E36-$D36,1)-IF($F36="",0,$F36))*24)</f>
        <v/>
      </c>
      <c r="H36" s="42"/>
      <c r="I36" s="43" t="str">
        <f aca="false">IF($G36="","",$G36*E10*IF($H36="Nacht",J11,IF($H36="Sonntag",E12,IF($H36="Feiertag",J12,0))))</f>
        <v/>
      </c>
      <c r="J36" s="44" t="str">
        <f aca="false">IF($G36="","",$G36*E10+IF($I36="",0,$I36))</f>
        <v/>
      </c>
      <c r="K36" s="45"/>
    </row>
    <row r="37" customFormat="false" ht="16.5" hidden="false" customHeight="true" outlineLevel="0" collapsed="false">
      <c r="B37" s="38" t="n">
        <v>46034</v>
      </c>
      <c r="C37" s="39" t="str">
        <f aca="false">IF($B37="","",CHOOSE(WEEKDAY($B37,2),"Mo","Di","Mi","Do","Fr","Sa","So"))</f>
        <v>Mo</v>
      </c>
      <c r="D37" s="40" t="n">
        <v>0.333333333333333</v>
      </c>
      <c r="E37" s="40" t="n">
        <v>0.6875</v>
      </c>
      <c r="F37" s="40" t="n">
        <v>0.0208333333333333</v>
      </c>
      <c r="G37" s="41" t="n">
        <f aca="false">IF(OR($D37="",$E37=""),"",(MOD($E37-$D37,1)-IF($F37="",0,$F37))*24)</f>
        <v>8</v>
      </c>
      <c r="H37" s="42" t="s">
        <v>47</v>
      </c>
      <c r="I37" s="43" t="n">
        <f aca="false">IF($G37="","",$G37*E10*IF($H37="Nacht",J11,IF($H37="Sonntag",E12,IF($H37="Feiertag",J12,0))))</f>
        <v>0</v>
      </c>
      <c r="J37" s="44" t="n">
        <f aca="false">IF($G37="","",$G37*E10+IF($I37="",0,$I37))</f>
        <v>148</v>
      </c>
      <c r="K37" s="45"/>
    </row>
    <row r="38" customFormat="false" ht="16.5" hidden="false" customHeight="true" outlineLevel="0" collapsed="false">
      <c r="B38" s="38" t="n">
        <v>46035</v>
      </c>
      <c r="C38" s="39" t="str">
        <f aca="false">IF($B38="","",CHOOSE(WEEKDAY($B38,2),"Mo","Di","Mi","Do","Fr","Sa","So"))</f>
        <v>Di</v>
      </c>
      <c r="D38" s="40" t="n">
        <v>0.916666666666667</v>
      </c>
      <c r="E38" s="40" t="n">
        <v>0.25</v>
      </c>
      <c r="F38" s="40" t="n">
        <v>0.0208333333333333</v>
      </c>
      <c r="G38" s="41" t="n">
        <f aca="false">IF(OR($D38="",$E38=""),"",(MOD($E38-$D38,1)-IF($F38="",0,$F38))*24)</f>
        <v>7.5</v>
      </c>
      <c r="H38" s="42" t="s">
        <v>51</v>
      </c>
      <c r="I38" s="43" t="n">
        <f aca="false">IF($G38="","",$G38*E10*IF($H38="Nacht",J11,IF($H38="Sonntag",E12,IF($H38="Feiertag",J12,0))))</f>
        <v>34.6875</v>
      </c>
      <c r="J38" s="44" t="n">
        <f aca="false">IF($G38="","",$G38*E10+IF($I38="",0,$I38))</f>
        <v>173.4375</v>
      </c>
      <c r="K38" s="45" t="s">
        <v>52</v>
      </c>
    </row>
    <row r="39" customFormat="false" ht="16.5" hidden="false" customHeight="true" outlineLevel="0" collapsed="false">
      <c r="B39" s="38" t="n">
        <v>46036</v>
      </c>
      <c r="C39" s="39" t="str">
        <f aca="false">IF($B39="","",CHOOSE(WEEKDAY($B39,2),"Mo","Di","Mi","Do","Fr","Sa","So"))</f>
        <v>Mi</v>
      </c>
      <c r="D39" s="40" t="n">
        <v>0.333333333333333</v>
      </c>
      <c r="E39" s="40" t="n">
        <v>0.6875</v>
      </c>
      <c r="F39" s="40" t="n">
        <v>0.0208333333333333</v>
      </c>
      <c r="G39" s="41" t="n">
        <f aca="false">IF(OR($D39="",$E39=""),"",(MOD($E39-$D39,1)-IF($F39="",0,$F39))*24)</f>
        <v>8</v>
      </c>
      <c r="H39" s="42" t="s">
        <v>47</v>
      </c>
      <c r="I39" s="43" t="n">
        <f aca="false">IF($G39="","",$G39*E10*IF($H39="Nacht",J11,IF($H39="Sonntag",E12,IF($H39="Feiertag",J12,0))))</f>
        <v>0</v>
      </c>
      <c r="J39" s="44" t="n">
        <f aca="false">IF($G39="","",$G39*E10+IF($I39="",0,$I39))</f>
        <v>148</v>
      </c>
      <c r="K39" s="45"/>
    </row>
    <row r="40" customFormat="false" ht="16.5" hidden="false" customHeight="true" outlineLevel="0" collapsed="false">
      <c r="B40" s="38" t="n">
        <v>46037</v>
      </c>
      <c r="C40" s="39" t="str">
        <f aca="false">IF($B40="","",CHOOSE(WEEKDAY($B40,2),"Mo","Di","Mi","Do","Fr","Sa","So"))</f>
        <v>Do</v>
      </c>
      <c r="D40" s="40" t="n">
        <v>0.333333333333333</v>
      </c>
      <c r="E40" s="40" t="n">
        <v>0.6875</v>
      </c>
      <c r="F40" s="40" t="n">
        <v>0.0208333333333333</v>
      </c>
      <c r="G40" s="41" t="n">
        <f aca="false">IF(OR($D40="",$E40=""),"",(MOD($E40-$D40,1)-IF($F40="",0,$F40))*24)</f>
        <v>8</v>
      </c>
      <c r="H40" s="42" t="s">
        <v>47</v>
      </c>
      <c r="I40" s="43" t="n">
        <f aca="false">IF($G40="","",$G40*E10*IF($H40="Nacht",J11,IF($H40="Sonntag",E12,IF($H40="Feiertag",J12,0))))</f>
        <v>0</v>
      </c>
      <c r="J40" s="44" t="n">
        <f aca="false">IF($G40="","",$G40*E10+IF($I40="",0,$I40))</f>
        <v>148</v>
      </c>
      <c r="K40" s="45"/>
    </row>
    <row r="41" customFormat="false" ht="16.5" hidden="false" customHeight="true" outlineLevel="0" collapsed="false">
      <c r="B41" s="38" t="n">
        <v>46038</v>
      </c>
      <c r="C41" s="39" t="str">
        <f aca="false">IF($B41="","",CHOOSE(WEEKDAY($B41,2),"Mo","Di","Mi","Do","Fr","Sa","So"))</f>
        <v>Fr</v>
      </c>
      <c r="D41" s="40" t="n">
        <v>0.333333333333333</v>
      </c>
      <c r="E41" s="40" t="n">
        <v>0.6875</v>
      </c>
      <c r="F41" s="40" t="n">
        <v>0.0208333333333333</v>
      </c>
      <c r="G41" s="41" t="n">
        <f aca="false">IF(OR($D41="",$E41=""),"",(MOD($E41-$D41,1)-IF($F41="",0,$F41))*24)</f>
        <v>8</v>
      </c>
      <c r="H41" s="42" t="s">
        <v>47</v>
      </c>
      <c r="I41" s="43" t="n">
        <f aca="false">IF($G41="","",$G41*E10*IF($H41="Nacht",J11,IF($H41="Sonntag",E12,IF($H41="Feiertag",J12,0))))</f>
        <v>0</v>
      </c>
      <c r="J41" s="44" t="n">
        <f aca="false">IF($G41="","",$G41*E10+IF($I41="",0,$I41))</f>
        <v>148</v>
      </c>
      <c r="K41" s="45"/>
    </row>
    <row r="42" customFormat="false" ht="16.5" hidden="false" customHeight="true" outlineLevel="0" collapsed="false">
      <c r="B42" s="38" t="n">
        <v>46039</v>
      </c>
      <c r="C42" s="39" t="str">
        <f aca="false">IF($B42="","",CHOOSE(WEEKDAY($B42,2),"Mo","Di","Mi","Do","Fr","Sa","So"))</f>
        <v>Sa</v>
      </c>
      <c r="D42" s="40"/>
      <c r="E42" s="40"/>
      <c r="F42" s="40"/>
      <c r="G42" s="41" t="str">
        <f aca="false">IF(OR($D42="",$E42=""),"",(MOD($E42-$D42,1)-IF($F42="",0,$F42))*24)</f>
        <v/>
      </c>
      <c r="H42" s="42"/>
      <c r="I42" s="43" t="str">
        <f aca="false">IF($G42="","",$G42*E10*IF($H42="Nacht",J11,IF($H42="Sonntag",E12,IF($H42="Feiertag",J12,0))))</f>
        <v/>
      </c>
      <c r="J42" s="44" t="str">
        <f aca="false">IF($G42="","",$G42*E10+IF($I42="",0,$I42))</f>
        <v/>
      </c>
      <c r="K42" s="45"/>
    </row>
    <row r="43" customFormat="false" ht="16.5" hidden="false" customHeight="true" outlineLevel="0" collapsed="false">
      <c r="B43" s="38" t="n">
        <v>46040</v>
      </c>
      <c r="C43" s="39" t="str">
        <f aca="false">IF($B43="","",CHOOSE(WEEKDAY($B43,2),"Mo","Di","Mi","Do","Fr","Sa","So"))</f>
        <v>So</v>
      </c>
      <c r="D43" s="40"/>
      <c r="E43" s="40"/>
      <c r="F43" s="40"/>
      <c r="G43" s="41" t="str">
        <f aca="false">IF(OR($D43="",$E43=""),"",(MOD($E43-$D43,1)-IF($F43="",0,$F43))*24)</f>
        <v/>
      </c>
      <c r="H43" s="42"/>
      <c r="I43" s="43" t="str">
        <f aca="false">IF($G43="","",$G43*E10*IF($H43="Nacht",J11,IF($H43="Sonntag",E12,IF($H43="Feiertag",J12,0))))</f>
        <v/>
      </c>
      <c r="J43" s="44" t="str">
        <f aca="false">IF($G43="","",$G43*E10+IF($I43="",0,$I43))</f>
        <v/>
      </c>
      <c r="K43" s="45"/>
    </row>
    <row r="44" customFormat="false" ht="16.5" hidden="false" customHeight="true" outlineLevel="0" collapsed="false">
      <c r="B44" s="38" t="n">
        <v>46041</v>
      </c>
      <c r="C44" s="39" t="str">
        <f aca="false">IF($B44="","",CHOOSE(WEEKDAY($B44,2),"Mo","Di","Mi","Do","Fr","Sa","So"))</f>
        <v>Mo</v>
      </c>
      <c r="D44" s="40" t="n">
        <v>0.333333333333333</v>
      </c>
      <c r="E44" s="40" t="n">
        <v>0.6875</v>
      </c>
      <c r="F44" s="40" t="n">
        <v>0.0208333333333333</v>
      </c>
      <c r="G44" s="41" t="n">
        <f aca="false">IF(OR($D44="",$E44=""),"",(MOD($E44-$D44,1)-IF($F44="",0,$F44))*24)</f>
        <v>8</v>
      </c>
      <c r="H44" s="42" t="s">
        <v>53</v>
      </c>
      <c r="I44" s="43" t="n">
        <f aca="false">IF($G44="","",$G44*E10*IF($H44="Nacht",J11,IF($H44="Sonntag",E12,IF($H44="Feiertag",J12,0))))</f>
        <v>0</v>
      </c>
      <c r="J44" s="44" t="n">
        <f aca="false">IF($G44="","",$G44*E10+IF($I44="",0,$I44))</f>
        <v>148</v>
      </c>
      <c r="K44" s="45" t="s">
        <v>54</v>
      </c>
    </row>
    <row r="45" customFormat="false" ht="16.5" hidden="false" customHeight="true" outlineLevel="0" collapsed="false">
      <c r="B45" s="38" t="n">
        <v>46042</v>
      </c>
      <c r="C45" s="39" t="str">
        <f aca="false">IF($B45="","",CHOOSE(WEEKDAY($B45,2),"Mo","Di","Mi","Do","Fr","Sa","So"))</f>
        <v>Di</v>
      </c>
      <c r="D45" s="40" t="n">
        <v>0.333333333333333</v>
      </c>
      <c r="E45" s="40" t="n">
        <v>0.6875</v>
      </c>
      <c r="F45" s="40" t="n">
        <v>0.0208333333333333</v>
      </c>
      <c r="G45" s="41" t="n">
        <f aca="false">IF(OR($D45="",$E45=""),"",(MOD($E45-$D45,1)-IF($F45="",0,$F45))*24)</f>
        <v>8</v>
      </c>
      <c r="H45" s="42" t="s">
        <v>53</v>
      </c>
      <c r="I45" s="43" t="n">
        <f aca="false">IF($G45="","",$G45*E10*IF($H45="Nacht",J11,IF($H45="Sonntag",E12,IF($H45="Feiertag",J12,0))))</f>
        <v>0</v>
      </c>
      <c r="J45" s="44" t="n">
        <f aca="false">IF($G45="","",$G45*E10+IF($I45="",0,$I45))</f>
        <v>148</v>
      </c>
      <c r="K45" s="45" t="s">
        <v>54</v>
      </c>
    </row>
    <row r="46" customFormat="false" ht="16.5" hidden="false" customHeight="true" outlineLevel="0" collapsed="false">
      <c r="B46" s="38" t="n">
        <v>46043</v>
      </c>
      <c r="C46" s="39" t="str">
        <f aca="false">IF($B46="","",CHOOSE(WEEKDAY($B46,2),"Mo","Di","Mi","Do","Fr","Sa","So"))</f>
        <v>Mi</v>
      </c>
      <c r="D46" s="40" t="n">
        <v>0.333333333333333</v>
      </c>
      <c r="E46" s="40" t="n">
        <v>0.6875</v>
      </c>
      <c r="F46" s="40" t="n">
        <v>0.0208333333333333</v>
      </c>
      <c r="G46" s="41" t="n">
        <f aca="false">IF(OR($D46="",$E46=""),"",(MOD($E46-$D46,1)-IF($F46="",0,$F46))*24)</f>
        <v>8</v>
      </c>
      <c r="H46" s="42" t="s">
        <v>47</v>
      </c>
      <c r="I46" s="43" t="n">
        <f aca="false">IF($G46="","",$G46*E10*IF($H46="Nacht",J11,IF($H46="Sonntag",E12,IF($H46="Feiertag",J12,0))))</f>
        <v>0</v>
      </c>
      <c r="J46" s="44" t="n">
        <f aca="false">IF($G46="","",$G46*E10+IF($I46="",0,$I46))</f>
        <v>148</v>
      </c>
      <c r="K46" s="45"/>
    </row>
    <row r="47" customFormat="false" ht="16.5" hidden="false" customHeight="true" outlineLevel="0" collapsed="false">
      <c r="B47" s="38" t="n">
        <v>46044</v>
      </c>
      <c r="C47" s="39" t="str">
        <f aca="false">IF($B47="","",CHOOSE(WEEKDAY($B47,2),"Mo","Di","Mi","Do","Fr","Sa","So"))</f>
        <v>Do</v>
      </c>
      <c r="D47" s="40" t="n">
        <v>0.333333333333333</v>
      </c>
      <c r="E47" s="40" t="n">
        <v>0.75</v>
      </c>
      <c r="F47" s="40" t="n">
        <v>0.0208333333333333</v>
      </c>
      <c r="G47" s="41" t="n">
        <f aca="false">IF(OR($D47="",$E47=""),"",(MOD($E47-$D47,1)-IF($F47="",0,$F47))*24)</f>
        <v>9.5</v>
      </c>
      <c r="H47" s="42" t="s">
        <v>47</v>
      </c>
      <c r="I47" s="43" t="n">
        <f aca="false">IF($G47="","",$G47*E10*IF($H47="Nacht",J11,IF($H47="Sonntag",E12,IF($H47="Feiertag",J12,0))))</f>
        <v>0</v>
      </c>
      <c r="J47" s="44" t="n">
        <f aca="false">IF($G47="","",$G47*E10+IF($I47="",0,$I47))</f>
        <v>175.75</v>
      </c>
      <c r="K47" s="45" t="s">
        <v>50</v>
      </c>
    </row>
    <row r="48" customFormat="false" ht="16.5" hidden="false" customHeight="true" outlineLevel="0" collapsed="false">
      <c r="B48" s="38" t="n">
        <v>46045</v>
      </c>
      <c r="C48" s="39" t="str">
        <f aca="false">IF($B48="","",CHOOSE(WEEKDAY($B48,2),"Mo","Di","Mi","Do","Fr","Sa","So"))</f>
        <v>Fr</v>
      </c>
      <c r="D48" s="40" t="n">
        <v>0.333333333333333</v>
      </c>
      <c r="E48" s="40" t="n">
        <v>0.6875</v>
      </c>
      <c r="F48" s="40" t="n">
        <v>0.0208333333333333</v>
      </c>
      <c r="G48" s="41" t="n">
        <f aca="false">IF(OR($D48="",$E48=""),"",(MOD($E48-$D48,1)-IF($F48="",0,$F48))*24)</f>
        <v>8</v>
      </c>
      <c r="H48" s="42" t="s">
        <v>47</v>
      </c>
      <c r="I48" s="43" t="n">
        <f aca="false">IF($G48="","",$G48*E10*IF($H48="Nacht",J11,IF($H48="Sonntag",E12,IF($H48="Feiertag",J12,0))))</f>
        <v>0</v>
      </c>
      <c r="J48" s="44" t="n">
        <f aca="false">IF($G48="","",$G48*E10+IF($I48="",0,$I48))</f>
        <v>148</v>
      </c>
      <c r="K48" s="45"/>
    </row>
    <row r="49" customFormat="false" ht="16.5" hidden="false" customHeight="true" outlineLevel="0" collapsed="false">
      <c r="B49" s="38" t="n">
        <v>46046</v>
      </c>
      <c r="C49" s="39" t="str">
        <f aca="false">IF($B49="","",CHOOSE(WEEKDAY($B49,2),"Mo","Di","Mi","Do","Fr","Sa","So"))</f>
        <v>Sa</v>
      </c>
      <c r="D49" s="40"/>
      <c r="E49" s="40"/>
      <c r="F49" s="40"/>
      <c r="G49" s="41" t="str">
        <f aca="false">IF(OR($D49="",$E49=""),"",(MOD($E49-$D49,1)-IF($F49="",0,$F49))*24)</f>
        <v/>
      </c>
      <c r="H49" s="42"/>
      <c r="I49" s="43" t="str">
        <f aca="false">IF($G49="","",$G49*E10*IF($H49="Nacht",J11,IF($H49="Sonntag",E12,IF($H49="Feiertag",J12,0))))</f>
        <v/>
      </c>
      <c r="J49" s="44" t="str">
        <f aca="false">IF($G49="","",$G49*E10+IF($I49="",0,$I49))</f>
        <v/>
      </c>
      <c r="K49" s="45"/>
    </row>
    <row r="50" customFormat="false" ht="16.5" hidden="false" customHeight="true" outlineLevel="0" collapsed="false">
      <c r="B50" s="38" t="n">
        <v>46047</v>
      </c>
      <c r="C50" s="39" t="str">
        <f aca="false">IF($B50="","",CHOOSE(WEEKDAY($B50,2),"Mo","Di","Mi","Do","Fr","Sa","So"))</f>
        <v>So</v>
      </c>
      <c r="D50" s="40"/>
      <c r="E50" s="40"/>
      <c r="F50" s="40"/>
      <c r="G50" s="41" t="str">
        <f aca="false">IF(OR($D50="",$E50=""),"",(MOD($E50-$D50,1)-IF($F50="",0,$F50))*24)</f>
        <v/>
      </c>
      <c r="H50" s="42"/>
      <c r="I50" s="43" t="str">
        <f aca="false">IF($G50="","",$G50*E10*IF($H50="Nacht",J11,IF($H50="Sonntag",E12,IF($H50="Feiertag",J12,0))))</f>
        <v/>
      </c>
      <c r="J50" s="44" t="str">
        <f aca="false">IF($G50="","",$G50*E10+IF($I50="",0,$I50))</f>
        <v/>
      </c>
      <c r="K50" s="45"/>
    </row>
    <row r="51" customFormat="false" ht="16.5" hidden="false" customHeight="true" outlineLevel="0" collapsed="false">
      <c r="B51" s="38" t="n">
        <v>46048</v>
      </c>
      <c r="C51" s="39" t="str">
        <f aca="false">IF($B51="","",CHOOSE(WEEKDAY($B51,2),"Mo","Di","Mi","Do","Fr","Sa","So"))</f>
        <v>Mo</v>
      </c>
      <c r="D51" s="40" t="n">
        <v>0.333333333333333</v>
      </c>
      <c r="E51" s="40" t="n">
        <v>0.6875</v>
      </c>
      <c r="F51" s="40" t="n">
        <v>0.0208333333333333</v>
      </c>
      <c r="G51" s="41" t="n">
        <f aca="false">IF(OR($D51="",$E51=""),"",(MOD($E51-$D51,1)-IF($F51="",0,$F51))*24)</f>
        <v>8</v>
      </c>
      <c r="H51" s="42" t="s">
        <v>47</v>
      </c>
      <c r="I51" s="43" t="n">
        <f aca="false">IF($G51="","",$G51*E10*IF($H51="Nacht",J11,IF($H51="Sonntag",E12,IF($H51="Feiertag",J12,0))))</f>
        <v>0</v>
      </c>
      <c r="J51" s="44" t="n">
        <f aca="false">IF($G51="","",$G51*E10+IF($I51="",0,$I51))</f>
        <v>148</v>
      </c>
      <c r="K51" s="45"/>
    </row>
    <row r="52" customFormat="false" ht="16.5" hidden="false" customHeight="true" outlineLevel="0" collapsed="false">
      <c r="B52" s="38" t="n">
        <v>46049</v>
      </c>
      <c r="C52" s="39" t="str">
        <f aca="false">IF($B52="","",CHOOSE(WEEKDAY($B52,2),"Mo","Di","Mi","Do","Fr","Sa","So"))</f>
        <v>Di</v>
      </c>
      <c r="D52" s="40" t="n">
        <v>0.333333333333333</v>
      </c>
      <c r="E52" s="40" t="n">
        <v>0.6875</v>
      </c>
      <c r="F52" s="40" t="n">
        <v>0.0208333333333333</v>
      </c>
      <c r="G52" s="41" t="n">
        <f aca="false">IF(OR($D52="",$E52=""),"",(MOD($E52-$D52,1)-IF($F52="",0,$F52))*24)</f>
        <v>8</v>
      </c>
      <c r="H52" s="42" t="s">
        <v>47</v>
      </c>
      <c r="I52" s="43" t="n">
        <f aca="false">IF($G52="","",$G52*E10*IF($H52="Nacht",J11,IF($H52="Sonntag",E12,IF($H52="Feiertag",J12,0))))</f>
        <v>0</v>
      </c>
      <c r="J52" s="44" t="n">
        <f aca="false">IF($G52="","",$G52*E10+IF($I52="",0,$I52))</f>
        <v>148</v>
      </c>
      <c r="K52" s="45"/>
    </row>
    <row r="53" customFormat="false" ht="16.5" hidden="false" customHeight="true" outlineLevel="0" collapsed="false">
      <c r="B53" s="38" t="n">
        <v>46050</v>
      </c>
      <c r="C53" s="39" t="str">
        <f aca="false">IF($B53="","",CHOOSE(WEEKDAY($B53,2),"Mo","Di","Mi","Do","Fr","Sa","So"))</f>
        <v>Mi</v>
      </c>
      <c r="D53" s="40" t="n">
        <v>0.333333333333333</v>
      </c>
      <c r="E53" s="40" t="n">
        <v>0.6875</v>
      </c>
      <c r="F53" s="40" t="n">
        <v>0.0208333333333333</v>
      </c>
      <c r="G53" s="41" t="n">
        <f aca="false">IF(OR($D53="",$E53=""),"",(MOD($E53-$D53,1)-IF($F53="",0,$F53))*24)</f>
        <v>8</v>
      </c>
      <c r="H53" s="42" t="s">
        <v>55</v>
      </c>
      <c r="I53" s="43" t="n">
        <f aca="false">IF($G53="","",$G53*E10*IF($H53="Nacht",J11,IF($H53="Sonntag",E12,IF($H53="Feiertag",J12,0))))</f>
        <v>0</v>
      </c>
      <c r="J53" s="44" t="n">
        <f aca="false">IF($G53="","",$G53*E10+IF($I53="",0,$I53))</f>
        <v>148</v>
      </c>
      <c r="K53" s="45" t="s">
        <v>56</v>
      </c>
    </row>
    <row r="54" customFormat="false" ht="16.5" hidden="false" customHeight="true" outlineLevel="0" collapsed="false">
      <c r="B54" s="38" t="n">
        <v>46051</v>
      </c>
      <c r="C54" s="39" t="str">
        <f aca="false">IF($B54="","",CHOOSE(WEEKDAY($B54,2),"Mo","Di","Mi","Do","Fr","Sa","So"))</f>
        <v>Do</v>
      </c>
      <c r="D54" s="40" t="n">
        <v>0.333333333333333</v>
      </c>
      <c r="E54" s="40" t="n">
        <v>0.6875</v>
      </c>
      <c r="F54" s="40" t="n">
        <v>0.0208333333333333</v>
      </c>
      <c r="G54" s="41" t="n">
        <f aca="false">IF(OR($D54="",$E54=""),"",(MOD($E54-$D54,1)-IF($F54="",0,$F54))*24)</f>
        <v>8</v>
      </c>
      <c r="H54" s="42" t="s">
        <v>47</v>
      </c>
      <c r="I54" s="43" t="n">
        <f aca="false">IF($G54="","",$G54*E10*IF($H54="Nacht",J11,IF($H54="Sonntag",E12,IF($H54="Feiertag",J12,0))))</f>
        <v>0</v>
      </c>
      <c r="J54" s="44" t="n">
        <f aca="false">IF($G54="","",$G54*E10+IF($I54="",0,$I54))</f>
        <v>148</v>
      </c>
      <c r="K54" s="45"/>
    </row>
    <row r="55" customFormat="false" ht="16.5" hidden="false" customHeight="true" outlineLevel="0" collapsed="false">
      <c r="B55" s="38" t="n">
        <v>46052</v>
      </c>
      <c r="C55" s="39" t="str">
        <f aca="false">IF($B55="","",CHOOSE(WEEKDAY($B55,2),"Mo","Di","Mi","Do","Fr","Sa","So"))</f>
        <v>Fr</v>
      </c>
      <c r="D55" s="40" t="n">
        <v>0.333333333333333</v>
      </c>
      <c r="E55" s="40" t="n">
        <v>0.6875</v>
      </c>
      <c r="F55" s="40" t="n">
        <v>0.0208333333333333</v>
      </c>
      <c r="G55" s="41" t="n">
        <f aca="false">IF(OR($D55="",$E55=""),"",(MOD($E55-$D55,1)-IF($F55="",0,$F55))*24)</f>
        <v>8</v>
      </c>
      <c r="H55" s="42" t="s">
        <v>47</v>
      </c>
      <c r="I55" s="43" t="n">
        <f aca="false">IF($G55="","",$G55*E10*IF($H55="Nacht",J11,IF($H55="Sonntag",E12,IF($H55="Feiertag",J12,0))))</f>
        <v>0</v>
      </c>
      <c r="J55" s="44" t="n">
        <f aca="false">IF($G55="","",$G55*E10+IF($I55="",0,$I55))</f>
        <v>148</v>
      </c>
      <c r="K55" s="45"/>
    </row>
    <row r="56" customFormat="false" ht="16.5" hidden="false" customHeight="true" outlineLevel="0" collapsed="false">
      <c r="B56" s="38" t="n">
        <v>46053</v>
      </c>
      <c r="C56" s="39" t="str">
        <f aca="false">IF($B56="","",CHOOSE(WEEKDAY($B56,2),"Mo","Di","Mi","Do","Fr","Sa","So"))</f>
        <v>Sa</v>
      </c>
      <c r="D56" s="40"/>
      <c r="E56" s="40"/>
      <c r="F56" s="40"/>
      <c r="G56" s="41" t="str">
        <f aca="false">IF(OR($D56="",$E56=""),"",(MOD($E56-$D56,1)-IF($F56="",0,$F56))*24)</f>
        <v/>
      </c>
      <c r="H56" s="42"/>
      <c r="I56" s="43" t="str">
        <f aca="false">IF($G56="","",$G56*E10*IF($H56="Nacht",J11,IF($H56="Sonntag",E12,IF($H56="Feiertag",J12,0))))</f>
        <v/>
      </c>
      <c r="J56" s="44" t="str">
        <f aca="false">IF($G56="","",$G56*E10+IF($I56="",0,$I56))</f>
        <v/>
      </c>
      <c r="K56" s="45"/>
    </row>
    <row r="57" customFormat="false" ht="21.75" hidden="false" customHeight="true" outlineLevel="0" collapsed="false">
      <c r="B57" s="46" t="s">
        <v>57</v>
      </c>
      <c r="C57" s="46"/>
      <c r="D57" s="46"/>
      <c r="E57" s="46"/>
      <c r="F57" s="46"/>
      <c r="G57" s="47" t="n">
        <f aca="false">SUM(G26:G56)</f>
        <v>179.5</v>
      </c>
      <c r="H57" s="48"/>
      <c r="I57" s="49" t="n">
        <f aca="false">SUM(I26:I56)</f>
        <v>198.875</v>
      </c>
      <c r="J57" s="49" t="n">
        <f aca="false">SUM(J26:J56)</f>
        <v>3519.625</v>
      </c>
      <c r="K57" s="50"/>
    </row>
    <row r="59" customFormat="false" ht="21" hidden="false" customHeight="true" outlineLevel="0" collapsed="false">
      <c r="B59" s="5" t="s">
        <v>58</v>
      </c>
      <c r="C59" s="5"/>
      <c r="D59" s="5"/>
      <c r="E59" s="5"/>
      <c r="F59" s="5"/>
      <c r="G59" s="5"/>
      <c r="H59" s="5"/>
      <c r="I59" s="51"/>
      <c r="J59" s="51"/>
      <c r="K59" s="51"/>
    </row>
    <row r="60" customFormat="false" ht="15" hidden="false" customHeight="true" outlineLevel="0" collapsed="false">
      <c r="B60" s="52" t="s">
        <v>59</v>
      </c>
      <c r="C60" s="52"/>
      <c r="D60" s="53" t="s">
        <v>60</v>
      </c>
      <c r="E60" s="53"/>
      <c r="F60" s="53"/>
      <c r="G60" s="53"/>
      <c r="H60" s="53"/>
      <c r="I60" s="53"/>
      <c r="J60" s="53"/>
      <c r="K60" s="53"/>
    </row>
    <row r="61" customFormat="false" ht="15" hidden="false" customHeight="true" outlineLevel="0" collapsed="false">
      <c r="B61" s="54" t="s">
        <v>61</v>
      </c>
      <c r="C61" s="54"/>
      <c r="D61" s="55" t="s">
        <v>62</v>
      </c>
      <c r="E61" s="55"/>
      <c r="F61" s="55"/>
      <c r="G61" s="55"/>
      <c r="H61" s="55"/>
      <c r="I61" s="55"/>
      <c r="J61" s="55"/>
      <c r="K61" s="55"/>
    </row>
    <row r="62" customFormat="false" ht="15" hidden="false" customHeight="true" outlineLevel="0" collapsed="false">
      <c r="B62" s="54" t="s">
        <v>41</v>
      </c>
      <c r="C62" s="54"/>
      <c r="D62" s="55" t="s">
        <v>63</v>
      </c>
      <c r="E62" s="55"/>
      <c r="F62" s="55"/>
      <c r="G62" s="55"/>
      <c r="H62" s="55"/>
      <c r="I62" s="55"/>
      <c r="J62" s="55"/>
      <c r="K62" s="55"/>
    </row>
    <row r="63" customFormat="false" ht="15" hidden="false" customHeight="true" outlineLevel="0" collapsed="false">
      <c r="B63" s="54" t="s">
        <v>64</v>
      </c>
      <c r="C63" s="54"/>
      <c r="D63" s="55" t="s">
        <v>65</v>
      </c>
      <c r="E63" s="55"/>
      <c r="F63" s="55"/>
      <c r="G63" s="55"/>
      <c r="H63" s="55"/>
      <c r="I63" s="55"/>
      <c r="J63" s="55"/>
      <c r="K63" s="55"/>
    </row>
    <row r="64" customFormat="false" ht="15" hidden="false" customHeight="true" outlineLevel="0" collapsed="false">
      <c r="B64" s="54" t="s">
        <v>66</v>
      </c>
      <c r="C64" s="54"/>
      <c r="D64" s="55" t="s">
        <v>67</v>
      </c>
      <c r="E64" s="55"/>
      <c r="F64" s="55"/>
      <c r="G64" s="55"/>
      <c r="H64" s="55"/>
      <c r="I64" s="55"/>
      <c r="J64" s="55"/>
      <c r="K64" s="55"/>
    </row>
    <row r="65" customFormat="false" ht="15" hidden="false" customHeight="true" outlineLevel="0" collapsed="false">
      <c r="B65" s="54" t="s">
        <v>68</v>
      </c>
      <c r="C65" s="54"/>
      <c r="D65" s="55" t="s">
        <v>69</v>
      </c>
      <c r="E65" s="55"/>
      <c r="F65" s="55"/>
      <c r="G65" s="55"/>
      <c r="H65" s="55"/>
      <c r="I65" s="55"/>
      <c r="J65" s="55"/>
      <c r="K65" s="55"/>
    </row>
    <row r="66" customFormat="false" ht="15" hidden="false" customHeight="true" outlineLevel="0" collapsed="false">
      <c r="B66" s="56" t="s">
        <v>70</v>
      </c>
      <c r="C66" s="56"/>
      <c r="D66" s="57" t="s">
        <v>71</v>
      </c>
      <c r="E66" s="57"/>
      <c r="F66" s="57"/>
      <c r="G66" s="57"/>
      <c r="H66" s="57"/>
      <c r="I66" s="57"/>
      <c r="J66" s="57"/>
      <c r="K66" s="57"/>
    </row>
  </sheetData>
  <mergeCells count="70">
    <mergeCell ref="B2:H2"/>
    <mergeCell ref="I2:K2"/>
    <mergeCell ref="B3:H3"/>
    <mergeCell ref="I3:K3"/>
    <mergeCell ref="B5:H5"/>
    <mergeCell ref="I5:K5"/>
    <mergeCell ref="B6:C6"/>
    <mergeCell ref="D6:F6"/>
    <mergeCell ref="G6:H6"/>
    <mergeCell ref="I6:K6"/>
    <mergeCell ref="B7:C7"/>
    <mergeCell ref="D7:F7"/>
    <mergeCell ref="G7:H7"/>
    <mergeCell ref="I7:K7"/>
    <mergeCell ref="B9:H9"/>
    <mergeCell ref="I9:K9"/>
    <mergeCell ref="B10:D10"/>
    <mergeCell ref="E10:F10"/>
    <mergeCell ref="G10:I10"/>
    <mergeCell ref="J10:K10"/>
    <mergeCell ref="B11:D11"/>
    <mergeCell ref="E11:F11"/>
    <mergeCell ref="G11:I11"/>
    <mergeCell ref="J11:K11"/>
    <mergeCell ref="B12:D12"/>
    <mergeCell ref="E12:F12"/>
    <mergeCell ref="G12:I12"/>
    <mergeCell ref="J12:K12"/>
    <mergeCell ref="B13:D13"/>
    <mergeCell ref="E13:F13"/>
    <mergeCell ref="G13:I13"/>
    <mergeCell ref="J13:K13"/>
    <mergeCell ref="B15:H15"/>
    <mergeCell ref="I15:K15"/>
    <mergeCell ref="B16:C16"/>
    <mergeCell ref="D16:F16"/>
    <mergeCell ref="G16:H16"/>
    <mergeCell ref="I16:K16"/>
    <mergeCell ref="B17:C17"/>
    <mergeCell ref="D17:F17"/>
    <mergeCell ref="G17:H17"/>
    <mergeCell ref="I17:K17"/>
    <mergeCell ref="B18:C18"/>
    <mergeCell ref="D18:F18"/>
    <mergeCell ref="G18:H18"/>
    <mergeCell ref="I18:K18"/>
    <mergeCell ref="B20:H20"/>
    <mergeCell ref="I20:K20"/>
    <mergeCell ref="B21:H21"/>
    <mergeCell ref="I21:K21"/>
    <mergeCell ref="B22:H22"/>
    <mergeCell ref="I22:K22"/>
    <mergeCell ref="B24:H24"/>
    <mergeCell ref="I24:K24"/>
    <mergeCell ref="B57:F57"/>
    <mergeCell ref="B59:H59"/>
    <mergeCell ref="B60:C60"/>
    <mergeCell ref="D60:K60"/>
    <mergeCell ref="B61:C61"/>
    <mergeCell ref="D61:K61"/>
    <mergeCell ref="B62:C62"/>
    <mergeCell ref="D62:K62"/>
    <mergeCell ref="B63:C63"/>
    <mergeCell ref="D63:K63"/>
    <mergeCell ref="B64:C64"/>
    <mergeCell ref="D64:K64"/>
    <mergeCell ref="B65:C65"/>
    <mergeCell ref="D65:K65"/>
    <mergeCell ref="B66:C66"/>
    <mergeCell ref="D66:K66"/>
  </mergeCells>
  <conditionalFormatting sqref="D18">
    <cfRule type="cellIs" priority="2" operator="greaterThanOrEqual" aboveAverage="0" equalAverage="0" bottom="0" percent="0" rank="0" text="" dxfId="0">
      <formula>0</formula>
    </cfRule>
    <cfRule type="cellIs" priority="3" operator="lessThan" aboveAverage="0" equalAverage="0" bottom="0" percent="0" rank="0" text="" dxfId="1">
      <formula>0</formula>
    </cfRule>
  </conditionalFormatting>
  <conditionalFormatting sqref="B26:K56">
    <cfRule type="expression" priority="4" aboveAverage="0" equalAverage="0" bottom="0" percent="0" rank="0" text="" dxfId="2">
      <formula>WEEKDAY($B26,2)&gt;=6</formula>
    </cfRule>
  </conditionalFormatting>
  <dataValidations count="1">
    <dataValidation allowBlank="true" error="Bitte einen Wert aus der Liste wählen." errorStyle="stop" errorTitle="Ungültige Eingabe" operator="between" prompt="Tagesart auswählen" showDropDown="false" showErrorMessage="false" showInputMessage="false" sqref="H26:H56" type="list">
      <formula1>"Regulär,Nacht,Sonntag,Feiertag,Urlaub,Krank"</formula1>
      <formula2>0</formula2>
    </dataValidation>
  </dataValidations>
  <printOptions headings="false" gridLines="false" gridLinesSet="true" horizontalCentered="tru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2026-08-30T06:46:41Z</dcterms:created>
  <dc:creator>openpyxl</dc:creator>
  <dc:description/>
  <dc:language>en-US</dc:language>
  <cp:lastModifiedBy/>
  <dcterms:modified xsi:type="dcterms:W3CDTF">2026-08-30T06:46:41Z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