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7B92E92F-CF00-442D-BF0C-179E968C55C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ontaktliste" sheetId="1" r:id="rId1"/>
    <sheet name="Statistik" sheetId="2" r:id="rId2"/>
  </sheets>
  <definedNames>
    <definedName name="_xlnm._FilterDatabase" localSheetId="0" hidden="1">Kontaktliste!$A$5:$S$40</definedName>
    <definedName name="_xlnm.Print_Titles" localSheetId="0">Kontaktliste!$1:$5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8" i="2" l="1"/>
  <c r="H17" i="2"/>
  <c r="H16" i="2"/>
  <c r="C16" i="2"/>
  <c r="H15" i="2"/>
  <c r="C15" i="2"/>
  <c r="D15" i="2" s="1"/>
  <c r="H14" i="2"/>
  <c r="C14" i="2"/>
  <c r="D14" i="2" s="1"/>
  <c r="H13" i="2"/>
  <c r="C13" i="2"/>
  <c r="D13" i="2" s="1"/>
  <c r="H12" i="2"/>
  <c r="C12" i="2"/>
  <c r="D12" i="2" s="1"/>
  <c r="E6" i="2"/>
  <c r="D6" i="2"/>
  <c r="C6" i="2"/>
  <c r="B6" i="2"/>
</calcChain>
</file>

<file path=xl/sharedStrings.xml><?xml version="1.0" encoding="utf-8"?>
<sst xmlns="http://schemas.openxmlformats.org/spreadsheetml/2006/main" count="351" uniqueCount="279">
  <si>
    <t>KONTAKTLISTE</t>
  </si>
  <si>
    <t xml:space="preserve">  LEGENDE</t>
  </si>
  <si>
    <t xml:space="preserve">  Kontaktverwaltung · Stand: 02.09.2026  |  Verantwortlich: Bitte eintragen</t>
  </si>
  <si>
    <t>Hinweis: Gelbe Felder = Pflichtangaben</t>
  </si>
  <si>
    <t xml:space="preserve">  STATUS</t>
  </si>
  <si>
    <t>#</t>
  </si>
  <si>
    <t>Nachname</t>
  </si>
  <si>
    <t>Vorname</t>
  </si>
  <si>
    <t>Unternehmen</t>
  </si>
  <si>
    <t>Position</t>
  </si>
  <si>
    <t>Kategorie</t>
  </si>
  <si>
    <t>Tel. (Büro)</t>
  </si>
  <si>
    <t>Mobil</t>
  </si>
  <si>
    <t>E-Mail</t>
  </si>
  <si>
    <t>Webseite</t>
  </si>
  <si>
    <t>Straße / Nr.</t>
  </si>
  <si>
    <t>PLZ</t>
  </si>
  <si>
    <t>Stadt</t>
  </si>
  <si>
    <t>Land</t>
  </si>
  <si>
    <t>Status</t>
  </si>
  <si>
    <t>Letzter Kontakt</t>
  </si>
  <si>
    <t>Nächste Aktion</t>
  </si>
  <si>
    <t>Priorität</t>
  </si>
  <si>
    <t>Notizen</t>
  </si>
  <si>
    <t xml:space="preserve">  Aktiv</t>
  </si>
  <si>
    <t>Bergmann</t>
  </si>
  <si>
    <t>Klaus</t>
  </si>
  <si>
    <t>Müller &amp; Partner GmbH</t>
  </si>
  <si>
    <t>Geschäftsführer</t>
  </si>
  <si>
    <t>Kunde</t>
  </si>
  <si>
    <t>+49 30 4512 0</t>
  </si>
  <si>
    <t>+49 151 2345 6789</t>
  </si>
  <si>
    <t>k.bergmann@mueller-partner.de</t>
  </si>
  <si>
    <t>www.mueller-partner.de</t>
  </si>
  <si>
    <t>Unter den Linden 42</t>
  </si>
  <si>
    <t>10117</t>
  </si>
  <si>
    <t>Berlin</t>
  </si>
  <si>
    <t>Deutschland</t>
  </si>
  <si>
    <t>Aktiv</t>
  </si>
  <si>
    <t>15.08.2026</t>
  </si>
  <si>
    <t>Angebot nachverfolgen</t>
  </si>
  <si>
    <t>Hoch</t>
  </si>
  <si>
    <t>Interesse an Paket Premium</t>
  </si>
  <si>
    <t xml:space="preserve">  Inaktiv</t>
  </si>
  <si>
    <t>Schneider</t>
  </si>
  <si>
    <t>Martina</t>
  </si>
  <si>
    <t>Technik Nord AG</t>
  </si>
  <si>
    <t>Leiterin Einkauf</t>
  </si>
  <si>
    <t>Lieferant</t>
  </si>
  <si>
    <t>+49 40 889 2100</t>
  </si>
  <si>
    <t>+49 173 9876 5432</t>
  </si>
  <si>
    <t>m.schneider@technik-nord.de</t>
  </si>
  <si>
    <t>www.technik-nord.de</t>
  </si>
  <si>
    <t>Mönckebergstraße 7</t>
  </si>
  <si>
    <t>20095</t>
  </si>
  <si>
    <t>Hamburg</t>
  </si>
  <si>
    <t>02.09.2026</t>
  </si>
  <si>
    <t>Vertrag verlängern</t>
  </si>
  <si>
    <t>Jahresvertrag läuft 31.12.2026 aus</t>
  </si>
  <si>
    <t xml:space="preserve">  Warm</t>
  </si>
  <si>
    <t>Hoffmann</t>
  </si>
  <si>
    <t>Stefan</t>
  </si>
  <si>
    <t>Innovate Solutions KG</t>
  </si>
  <si>
    <t>Senior Berater</t>
  </si>
  <si>
    <t>Partner</t>
  </si>
  <si>
    <t>+49 89 3344 5500</t>
  </si>
  <si>
    <t>+49 160 1122 3344</t>
  </si>
  <si>
    <t>s.hoffmann@innovate-s.de</t>
  </si>
  <si>
    <t>www.innovate-solutions.de</t>
  </si>
  <si>
    <t>Maximilianstraße 15</t>
  </si>
  <si>
    <t>80539</t>
  </si>
  <si>
    <t>München</t>
  </si>
  <si>
    <t>20.07.2026</t>
  </si>
  <si>
    <t>Workshop planen</t>
  </si>
  <si>
    <t>Mittel</t>
  </si>
  <si>
    <t>Gemeinsames Projekt Q4/2026</t>
  </si>
  <si>
    <t xml:space="preserve">  Kalt</t>
  </si>
  <si>
    <t>Wagner</t>
  </si>
  <si>
    <t>Andrea</t>
  </si>
  <si>
    <t>Eurocom Vertriebs GmbH</t>
  </si>
  <si>
    <t>Key Account Managerin</t>
  </si>
  <si>
    <t>+49 221 6677 88</t>
  </si>
  <si>
    <t>+49 176 5544 3322</t>
  </si>
  <si>
    <t>a.wagner@eurocom-vertrieb.de</t>
  </si>
  <si>
    <t>www.eurocom-vertrieb.de</t>
  </si>
  <si>
    <t>Domplatz 3</t>
  </si>
  <si>
    <t>50667</t>
  </si>
  <si>
    <t>Köln</t>
  </si>
  <si>
    <t>10.08.2026</t>
  </si>
  <si>
    <t>Demo-Termin vereinbaren</t>
  </si>
  <si>
    <t>Interesse: Produktlinie B</t>
  </si>
  <si>
    <t>Fischer</t>
  </si>
  <si>
    <t>Thomas</t>
  </si>
  <si>
    <t>Bau &amp; Projekt Südwest GmbH</t>
  </si>
  <si>
    <t>Projektleiter</t>
  </si>
  <si>
    <t>Interessent</t>
  </si>
  <si>
    <t>+49 711 2234 556</t>
  </si>
  <si>
    <t>+49 152 9988 7766</t>
  </si>
  <si>
    <t>t.fischer@bauprojekt-sw.de</t>
  </si>
  <si>
    <t>www.bau-projekt-sw.de</t>
  </si>
  <si>
    <t>Königstraße 28</t>
  </si>
  <si>
    <t>70173</t>
  </si>
  <si>
    <t>Stuttgart</t>
  </si>
  <si>
    <t>Warm</t>
  </si>
  <si>
    <t>25.06.2026</t>
  </si>
  <si>
    <t>Bedarfsanalyse senden</t>
  </si>
  <si>
    <t>Erst ab Q1/2027 Budget verfügbar</t>
  </si>
  <si>
    <t xml:space="preserve">  PRIORITÄT</t>
  </si>
  <si>
    <t>Richter</t>
  </si>
  <si>
    <t>Julia</t>
  </si>
  <si>
    <t>DataVision GmbH</t>
  </si>
  <si>
    <t>CTO</t>
  </si>
  <si>
    <t>+49 341 7788 990</t>
  </si>
  <si>
    <t>+49 171 6655 4433</t>
  </si>
  <si>
    <t>j.richter@datavision.de</t>
  </si>
  <si>
    <t>www.datavision.de</t>
  </si>
  <si>
    <t>Augustusplatz 9</t>
  </si>
  <si>
    <t>04109</t>
  </si>
  <si>
    <t>Leipzig</t>
  </si>
  <si>
    <t>01.09.2026</t>
  </si>
  <si>
    <t>API-Schnittstelle testen</t>
  </si>
  <si>
    <t>Technische Integration geplant</t>
  </si>
  <si>
    <t xml:space="preserve">  Hoch</t>
  </si>
  <si>
    <t>Klein</t>
  </si>
  <si>
    <t>Markus</t>
  </si>
  <si>
    <t>Handels Haus Rhein GmbH &amp; Co.</t>
  </si>
  <si>
    <t>Einkaufsleiter</t>
  </si>
  <si>
    <t>+49 211 3322 110</t>
  </si>
  <si>
    <t>+49 163 4455 6677</t>
  </si>
  <si>
    <t>m.klein@hh-rhein.de</t>
  </si>
  <si>
    <t>www.hh-rhein.de</t>
  </si>
  <si>
    <t>Rheinuferpromenade 1</t>
  </si>
  <si>
    <t>40213</t>
  </si>
  <si>
    <t>Düsseldorf</t>
  </si>
  <si>
    <t>Inaktiv</t>
  </si>
  <si>
    <t>14.03.2026</t>
  </si>
  <si>
    <t>Reaktivierung prüfen</t>
  </si>
  <si>
    <t>Niedrig</t>
  </si>
  <si>
    <t>Seit Q2 kein Feedback</t>
  </si>
  <si>
    <t xml:space="preserve">  Mittel</t>
  </si>
  <si>
    <t>Becker</t>
  </si>
  <si>
    <t>Sabine</t>
  </si>
  <si>
    <t>Pharma Logistik AG</t>
  </si>
  <si>
    <t>Vertriebsdirektorin</t>
  </si>
  <si>
    <t>+49 69 5566 7788</t>
  </si>
  <si>
    <t>+49 175 3344 5566</t>
  </si>
  <si>
    <t>s.becker@pharmalogistik.de</t>
  </si>
  <si>
    <t>www.pharmalogistik.de</t>
  </si>
  <si>
    <t>Zeil 106</t>
  </si>
  <si>
    <t>60313</t>
  </si>
  <si>
    <t>Frankfurt</t>
  </si>
  <si>
    <t>28.08.2026</t>
  </si>
  <si>
    <t>Jahresgespräch vorbereiten</t>
  </si>
  <si>
    <t>Strategischer Großkunde</t>
  </si>
  <si>
    <t xml:space="preserve">  Niedrig</t>
  </si>
  <si>
    <t>Wolf</t>
  </si>
  <si>
    <t>Patrick</t>
  </si>
  <si>
    <t>Digitale Welten UG</t>
  </si>
  <si>
    <t>Gründer &amp; CEO</t>
  </si>
  <si>
    <t>+49 30 9988 7711</t>
  </si>
  <si>
    <t>+49 157 2233 4455</t>
  </si>
  <si>
    <t>p.wolf@digitale-welten.de</t>
  </si>
  <si>
    <t>www.digitale-welten.de</t>
  </si>
  <si>
    <t>Torstraße 66</t>
  </si>
  <si>
    <t>10119</t>
  </si>
  <si>
    <t>Kalt</t>
  </si>
  <si>
    <t>05.05.2026</t>
  </si>
  <si>
    <t>Newsletter eintragen</t>
  </si>
  <si>
    <t>Startup – noch kein Budget</t>
  </si>
  <si>
    <t>Zimmermann</t>
  </si>
  <si>
    <t>Claudia</t>
  </si>
  <si>
    <t>Norddeutsche Treuhand GmbH</t>
  </si>
  <si>
    <t>Steuerberaterin</t>
  </si>
  <si>
    <t>Netzwerk</t>
  </si>
  <si>
    <t>+49 40 1122 3344</t>
  </si>
  <si>
    <t>+49 172 8899 0011</t>
  </si>
  <si>
    <t>c.zimmermann@nd-treuhand.de</t>
  </si>
  <si>
    <t>www.nd-treuhand.de</t>
  </si>
  <si>
    <t>Alstertor 18</t>
  </si>
  <si>
    <t>12.08.2026</t>
  </si>
  <si>
    <t>Empfehlung einholen</t>
  </si>
  <si>
    <t>Kontakt über Messe Hamburg 2026</t>
  </si>
  <si>
    <t xml:space="preserve">  KATEGORIE</t>
  </si>
  <si>
    <t>Schäfer</t>
  </si>
  <si>
    <t>Daniel</t>
  </si>
  <si>
    <t>Logistik Alpen GmbH</t>
  </si>
  <si>
    <t>Betriebsleiter</t>
  </si>
  <si>
    <t>+49 89 6677 8899</t>
  </si>
  <si>
    <t>+49 170 3322 1100</t>
  </si>
  <si>
    <t>d.schaefer@logistik-alpen.de</t>
  </si>
  <si>
    <t>www.logistik-alpen.de</t>
  </si>
  <si>
    <t>Rosenheimer Str. 145</t>
  </si>
  <si>
    <t>81671</t>
  </si>
  <si>
    <t>30.07.2026</t>
  </si>
  <si>
    <t>Rahmenvertrag prüfen</t>
  </si>
  <si>
    <t>Neuer Ansprechpartner seit Juli</t>
  </si>
  <si>
    <t xml:space="preserve">  Kunde</t>
  </si>
  <si>
    <t>Braun</t>
  </si>
  <si>
    <t>Ines</t>
  </si>
  <si>
    <t>Consulting Circle GmbH</t>
  </si>
  <si>
    <t>Managementberaterin</t>
  </si>
  <si>
    <t>+49 30 7788 4455</t>
  </si>
  <si>
    <t>+49 159 5544 3322</t>
  </si>
  <si>
    <t>i.braun@consulting-circle.de</t>
  </si>
  <si>
    <t>www.consulting-circle.de</t>
  </si>
  <si>
    <t>Friedrichstraße 90</t>
  </si>
  <si>
    <t>22.08.2026</t>
  </si>
  <si>
    <t>Kooperationsvertrag finalisieren</t>
  </si>
  <si>
    <t>Gemeinsame Ausschreibung geplant</t>
  </si>
  <si>
    <t xml:space="preserve">  Lieferant</t>
  </si>
  <si>
    <t>Krause</t>
  </si>
  <si>
    <t>Florian</t>
  </si>
  <si>
    <t>GreenTech Solutions GmbH</t>
  </si>
  <si>
    <t>Produktmanager</t>
  </si>
  <si>
    <t>+49 511 2255 4477</t>
  </si>
  <si>
    <t>+49 162 7788 9900</t>
  </si>
  <si>
    <t>f.krause@greentech-s.de</t>
  </si>
  <si>
    <t>www.greentech-solutions.de</t>
  </si>
  <si>
    <t>Georgstraße 36</t>
  </si>
  <si>
    <t>30159</t>
  </si>
  <si>
    <t>Hannover</t>
  </si>
  <si>
    <t>18.07.2026</t>
  </si>
  <si>
    <t>Produktpräsentation senden</t>
  </si>
  <si>
    <t>Erneuerbare Energien – Fokusthema</t>
  </si>
  <si>
    <t xml:space="preserve">  Partner</t>
  </si>
  <si>
    <t>Lange</t>
  </si>
  <si>
    <t>Nina</t>
  </si>
  <si>
    <t>Medienagentur Pulse GmbH</t>
  </si>
  <si>
    <t>Kreativdirektorin</t>
  </si>
  <si>
    <t>+49 221 5566 3344</t>
  </si>
  <si>
    <t>+49 176 4433 2211</t>
  </si>
  <si>
    <t>n.lange@medienpulse.de</t>
  </si>
  <si>
    <t>www.medienpulse.de</t>
  </si>
  <si>
    <t>Hohe Straße 22</t>
  </si>
  <si>
    <t>05.09.2026</t>
  </si>
  <si>
    <t>Angebot für Rebranding</t>
  </si>
  <si>
    <t>Kennen sich von Konferenz Köln</t>
  </si>
  <si>
    <t xml:space="preserve">  Interessent</t>
  </si>
  <si>
    <t>Schwarz</t>
  </si>
  <si>
    <t>Bernd</t>
  </si>
  <si>
    <t>Sicherheitstechnik Nord GmbH</t>
  </si>
  <si>
    <t>Vertriebsleiter</t>
  </si>
  <si>
    <t>+49 431 3399 5566</t>
  </si>
  <si>
    <t>+49 171 1122 8899</t>
  </si>
  <si>
    <t>b.schwarz@sicherheit-nord.de</t>
  </si>
  <si>
    <t>www.sicherheit-nord.de</t>
  </si>
  <si>
    <t>Holstenstraße 95</t>
  </si>
  <si>
    <t>24103</t>
  </si>
  <si>
    <t>Kiel</t>
  </si>
  <si>
    <t>10.01.2026</t>
  </si>
  <si>
    <t>Neu bewerten</t>
  </si>
  <si>
    <t>Vertragsende März 2026 – kein Verlängerungsinteresse</t>
  </si>
  <si>
    <t xml:space="preserve">  Netzwerk</t>
  </si>
  <si>
    <t xml:space="preserve">  Sonstiges</t>
  </si>
  <si>
    <t>KONTAKTLISTE · AUSWERTUNG 2026</t>
  </si>
  <si>
    <t xml:space="preserve">  Automatische Zusammenfassung · Stand: 02.09.2026</t>
  </si>
  <si>
    <t>Gesamt
Kontakte</t>
  </si>
  <si>
    <t>Aktive
Kontakte</t>
  </si>
  <si>
    <t>Offene
Aktionen</t>
  </si>
  <si>
    <t>Hohe
Priorität</t>
  </si>
  <si>
    <t xml:space="preserve">  NACH STATUS</t>
  </si>
  <si>
    <t xml:space="preserve">  NACH KATEGORIE</t>
  </si>
  <si>
    <t>Anzahl</t>
  </si>
  <si>
    <t>Anteil</t>
  </si>
  <si>
    <t>GESAMT</t>
  </si>
  <si>
    <t>100%</t>
  </si>
  <si>
    <t>Sonstiges</t>
  </si>
  <si>
    <t xml:space="preserve">  HINWEISE &amp; NUTZUNG</t>
  </si>
  <si>
    <t>➤</t>
  </si>
  <si>
    <t>Kontakte hinzufügen</t>
  </si>
  <si>
    <t>Neue Zeilen direkt in der Tabelle 'Kontaktliste' ab Zeile 6 eintragen.</t>
  </si>
  <si>
    <t>Filtern &amp; Suchen</t>
  </si>
  <si>
    <t>Filterpfeile in Zeile 5 nutzen, um gezielt nach Status, Kategorie oder Stadt zu filtern.</t>
  </si>
  <si>
    <t>Dropdown-Felder</t>
  </si>
  <si>
    <t>Spalten Status, Kategorie und Priorität verfügen über vordefinierte Auswahllisten.</t>
  </si>
  <si>
    <t>Statistik aktuell halten</t>
  </si>
  <si>
    <t>Formeln in diesem Blatt aktualisieren sich automatisch bei jeder Eingabe.</t>
  </si>
  <si>
    <t>Datenschutz (DSGVO)</t>
  </si>
  <si>
    <t>Personenbezogene Daten gemäß DSGVO Art. 13/14 nur mit Rechtsgrundlage speichern.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</si>
</sst>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"/>
    </font>
    <font>
      <b/>
      <sz val="28"/>
      <color rgb="FFFFFFFF"/>
      <name val="Calibri"/>
      <charset val="1"/>
    </font>
    <font>
      <b/>
      <sz val="9"/>
      <color rgb="FFFFFFFF"/>
      <name val="Calibri"/>
      <charset val="1"/>
    </font>
    <font>
      <i/>
      <sz val="9"/>
      <color rgb="FFFFFFFF"/>
      <name val="Calibri"/>
      <charset val="1"/>
    </font>
    <font>
      <sz val="9"/>
      <color rgb="FF1E8449"/>
      <name val="Calibri"/>
      <charset val="1"/>
    </font>
    <font>
      <sz val="9"/>
      <color rgb="FF2C3E50"/>
      <name val="Calibri"/>
      <charset val="1"/>
    </font>
    <font>
      <b/>
      <sz val="9"/>
      <color rgb="FF2C3E50"/>
      <name val="Calibri"/>
      <charset val="1"/>
    </font>
    <font>
      <u/>
      <sz val="9"/>
      <color rgb="FF2E86AB"/>
      <name val="Calibri"/>
      <charset val="1"/>
    </font>
    <font>
      <b/>
      <sz val="9"/>
      <color rgb="FF1E8449"/>
      <name val="Calibri"/>
      <charset val="1"/>
    </font>
    <font>
      <b/>
      <sz val="9"/>
      <color rgb="FF922B21"/>
      <name val="Calibri"/>
      <charset val="1"/>
    </font>
    <font>
      <sz val="9"/>
      <color rgb="FF922B21"/>
      <name val="Calibri"/>
      <charset val="1"/>
    </font>
    <font>
      <sz val="9"/>
      <color rgb="FFB7770D"/>
      <name val="Calibri"/>
      <charset val="1"/>
    </font>
    <font>
      <b/>
      <sz val="9"/>
      <color rgb="FFB7770D"/>
      <name val="Calibri"/>
      <charset val="1"/>
    </font>
    <font>
      <sz val="9"/>
      <color rgb="FF707B7C"/>
      <name val="Calibri"/>
      <charset val="1"/>
    </font>
    <font>
      <b/>
      <sz val="9"/>
      <color rgb="FF707B7C"/>
      <name val="Calibri"/>
      <charset val="1"/>
    </font>
    <font>
      <b/>
      <sz val="22"/>
      <color rgb="FFFFFFFF"/>
      <name val="Calibri"/>
      <charset val="1"/>
    </font>
    <font>
      <b/>
      <sz val="9"/>
      <color rgb="FF1B4F72"/>
      <name val="Calibri"/>
      <charset val="1"/>
    </font>
    <font>
      <b/>
      <sz val="9"/>
      <color rgb="FFE67E22"/>
      <name val="Calibri"/>
      <charset val="1"/>
    </font>
    <font>
      <b/>
      <sz val="10"/>
      <color rgb="FFFFFFFF"/>
      <name val="Calibri"/>
      <charset val="1"/>
    </font>
    <font>
      <b/>
      <sz val="11"/>
      <color rgb="FF2E86AB"/>
      <name val="Calibri"/>
      <charset val="1"/>
    </font>
    <font>
      <i/>
      <sz val="9"/>
      <color rgb="FF707B7C"/>
      <name val="Calibri"/>
      <charset val="1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1E844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2E86AB"/>
        <bgColor rgb="FF008080"/>
      </patternFill>
    </fill>
    <fill>
      <patternFill patternType="solid">
        <fgColor rgb="FF1B4F72"/>
        <bgColor rgb="FF2C3E50"/>
      </patternFill>
    </fill>
    <fill>
      <patternFill patternType="solid">
        <fgColor rgb="FFE67E22"/>
        <bgColor rgb="FFB7770D"/>
      </patternFill>
    </fill>
    <fill>
      <patternFill patternType="solid">
        <fgColor rgb="FFF2F3F4"/>
        <bgColor rgb="FFFEF9E7"/>
      </patternFill>
    </fill>
    <fill>
      <patternFill patternType="solid">
        <fgColor rgb="FF2C3E50"/>
        <bgColor rgb="FF1B4F72"/>
      </patternFill>
    </fill>
    <fill>
      <patternFill patternType="solid">
        <fgColor rgb="FFD5F5E3"/>
        <bgColor rgb="FFD6EAF8"/>
      </patternFill>
    </fill>
    <fill>
      <patternFill patternType="solid">
        <fgColor rgb="FFFFFFFF"/>
        <bgColor rgb="FFFDFEFE"/>
      </patternFill>
    </fill>
    <fill>
      <patternFill patternType="solid">
        <fgColor rgb="FFD6EAF8"/>
        <bgColor rgb="FFD5F5E3"/>
      </patternFill>
    </fill>
    <fill>
      <patternFill patternType="solid">
        <fgColor rgb="FFFADBD8"/>
        <bgColor rgb="FFE8DAEF"/>
      </patternFill>
    </fill>
    <fill>
      <patternFill patternType="solid">
        <fgColor rgb="FFFEF9E7"/>
        <bgColor rgb="FFFDFEFE"/>
      </patternFill>
    </fill>
    <fill>
      <patternFill patternType="solid">
        <fgColor rgb="FFE8DAEF"/>
        <bgColor rgb="FFFADBD8"/>
      </patternFill>
    </fill>
    <fill>
      <patternFill patternType="solid">
        <fgColor rgb="FFFDEBD0"/>
        <bgColor rgb="FFFADBD8"/>
      </patternFill>
    </fill>
    <fill>
      <patternFill patternType="solid">
        <fgColor rgb="FFFDFEFE"/>
        <bgColor rgb="FFFFFFFF"/>
      </patternFill>
    </fill>
    <fill>
      <patternFill patternType="solid">
        <fgColor rgb="FF1E8449"/>
        <bgColor rgb="FF008080"/>
      </patternFill>
    </fill>
    <fill>
      <patternFill patternType="solid">
        <fgColor rgb="FF922B21"/>
        <bgColor rgb="FF993366"/>
      </patternFill>
    </fill>
  </fills>
  <borders count="5">
    <border>
      <left/>
      <right/>
      <top/>
      <bottom/>
      <diagonal/>
    </border>
    <border>
      <left style="thin">
        <color rgb="FFBDC3C7"/>
      </left>
      <right/>
      <top style="thin">
        <color rgb="FFBDC3C7"/>
      </top>
      <bottom style="thin">
        <color rgb="FFBDC3C7"/>
      </bottom>
      <diagonal/>
    </border>
    <border>
      <left/>
      <right/>
      <top/>
      <bottom style="medium">
        <color rgb="FF1B4F72"/>
      </bottom>
      <diagonal/>
    </border>
    <border>
      <left style="thin">
        <color rgb="FF2E86AB"/>
      </left>
      <right style="thin">
        <color rgb="FF2E86AB"/>
      </right>
      <top/>
      <bottom style="medium">
        <color rgb="FFE67E22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5" fillId="14" borderId="1" xfId="0" applyFont="1" applyFill="1" applyBorder="1" applyAlignment="1">
      <alignment horizontal="left" vertical="center"/>
    </xf>
    <xf numFmtId="0" fontId="5" fillId="13" borderId="1" xfId="0" applyFont="1" applyFill="1" applyBorder="1" applyAlignment="1">
      <alignment horizontal="left" vertical="center"/>
    </xf>
    <xf numFmtId="0" fontId="5" fillId="12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11" borderId="1" xfId="0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2" borderId="0" xfId="0" applyFill="1"/>
    <xf numFmtId="0" fontId="0" fillId="5" borderId="2" xfId="0" applyFill="1" applyBorder="1"/>
    <xf numFmtId="0" fontId="0" fillId="7" borderId="0" xfId="0" applyFill="1"/>
    <xf numFmtId="0" fontId="2" fillId="6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left" vertical="center"/>
    </xf>
    <xf numFmtId="0" fontId="6" fillId="9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left" vertical="center" wrapText="1"/>
    </xf>
    <xf numFmtId="0" fontId="0" fillId="10" borderId="0" xfId="0" applyFill="1"/>
    <xf numFmtId="0" fontId="5" fillId="9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left" vertical="center"/>
    </xf>
    <xf numFmtId="0" fontId="5" fillId="9" borderId="4" xfId="0" applyFont="1" applyFill="1" applyBorder="1" applyAlignment="1">
      <alignment horizontal="left" vertical="center" wrapText="1"/>
    </xf>
    <xf numFmtId="0" fontId="0" fillId="11" borderId="0" xfId="0" applyFill="1"/>
    <xf numFmtId="0" fontId="6" fillId="12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0" fillId="5" borderId="0" xfId="0" applyFill="1"/>
    <xf numFmtId="0" fontId="6" fillId="13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0" fillId="9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4" borderId="0" xfId="0" applyFill="1"/>
    <xf numFmtId="0" fontId="1" fillId="3" borderId="4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0" fillId="3" borderId="0" xfId="0" applyFill="1"/>
    <xf numFmtId="0" fontId="0" fillId="15" borderId="0" xfId="0" applyFill="1"/>
    <xf numFmtId="0" fontId="0" fillId="16" borderId="0" xfId="0" applyFill="1"/>
    <xf numFmtId="0" fontId="2" fillId="2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center" vertical="center"/>
    </xf>
    <xf numFmtId="9" fontId="4" fillId="7" borderId="4" xfId="0" applyNumberFormat="1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left" vertical="center"/>
    </xf>
    <xf numFmtId="0" fontId="11" fillId="11" borderId="4" xfId="0" applyFont="1" applyFill="1" applyBorder="1" applyAlignment="1">
      <alignment horizontal="center" vertical="center"/>
    </xf>
    <xf numFmtId="9" fontId="11" fillId="11" borderId="4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center" vertical="center"/>
    </xf>
    <xf numFmtId="9" fontId="13" fillId="5" borderId="4" xfId="0" applyNumberFormat="1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left" vertical="center"/>
    </xf>
    <xf numFmtId="0" fontId="5" fillId="12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left" vertical="center"/>
    </xf>
    <xf numFmtId="0" fontId="10" fillId="10" borderId="4" xfId="0" applyFont="1" applyFill="1" applyBorder="1" applyAlignment="1">
      <alignment horizontal="center" vertical="center"/>
    </xf>
    <xf numFmtId="9" fontId="10" fillId="10" borderId="4" xfId="0" applyNumberFormat="1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left" vertical="center"/>
    </xf>
    <xf numFmtId="0" fontId="5" fillId="13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/>
    </xf>
    <xf numFmtId="0" fontId="5" fillId="14" borderId="4" xfId="0" applyFont="1" applyFill="1" applyBorder="1" applyAlignment="1">
      <alignment horizontal="left" vertical="center"/>
    </xf>
    <xf numFmtId="0" fontId="5" fillId="1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0" fontId="22" fillId="7" borderId="0" xfId="0" applyFont="1" applyFill="1" applyAlignment="1">
      <alignment vertical="top"/>
    </xf>
    <xf numFmtId="0" fontId="23" fillId="7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770D"/>
      <rgbColor rgb="FF800080"/>
      <rgbColor rgb="FF2E86AB"/>
      <rgbColor rgb="FFBDC3C7"/>
      <rgbColor rgb="FF707B7C"/>
      <rgbColor rgb="FF9999FF"/>
      <rgbColor rgb="FF993366"/>
      <rgbColor rgb="FFFEF9E7"/>
      <rgbColor rgb="FFD6EAF8"/>
      <rgbColor rgb="FF660066"/>
      <rgbColor rgb="FFFF8080"/>
      <rgbColor rgb="FF0066CC"/>
      <rgbColor rgb="FFE8DA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4"/>
      <rgbColor rgb="FFD5F5E3"/>
      <rgbColor rgb="FFFDEBD0"/>
      <rgbColor rgb="FFFDFEFE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E67E22"/>
      <rgbColor rgb="FF666699"/>
      <rgbColor rgb="FF969696"/>
      <rgbColor rgb="FF1B4F72"/>
      <rgbColor rgb="FF1E8449"/>
      <rgbColor rgb="FF003300"/>
      <rgbColor rgb="FF333300"/>
      <rgbColor rgb="FF922B21"/>
      <rgbColor rgb="FF993366"/>
      <rgbColor rgb="FF333399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37" sqref="I37"/>
    </sheetView>
  </sheetViews>
  <sheetFormatPr baseColWidth="10" defaultColWidth="8.7109375" defaultRowHeight="15" x14ac:dyDescent="0.25"/>
  <cols>
    <col min="1" max="1" width="2.85546875" customWidth="1"/>
    <col min="2" max="2" width="13.140625" bestFit="1" customWidth="1"/>
    <col min="3" max="3" width="12" bestFit="1" customWidth="1"/>
    <col min="4" max="4" width="26.85546875" bestFit="1" customWidth="1"/>
    <col min="5" max="5" width="19" bestFit="1" customWidth="1"/>
    <col min="6" max="6" width="12.42578125" bestFit="1" customWidth="1"/>
    <col min="7" max="8" width="14.28515625" bestFit="1" customWidth="1"/>
    <col min="9" max="9" width="27" bestFit="1" customWidth="1"/>
    <col min="10" max="10" width="23.7109375" bestFit="1" customWidth="1"/>
    <col min="11" max="11" width="19.140625" bestFit="1" customWidth="1"/>
    <col min="12" max="12" width="8" customWidth="1"/>
    <col min="13" max="13" width="9.5703125" bestFit="1" customWidth="1"/>
    <col min="14" max="14" width="10.85546875" bestFit="1" customWidth="1"/>
    <col min="15" max="15" width="10" bestFit="1" customWidth="1"/>
    <col min="16" max="16" width="16.42578125" bestFit="1" customWidth="1"/>
    <col min="17" max="17" width="26.85546875" bestFit="1" customWidth="1"/>
    <col min="18" max="18" width="11.28515625" bestFit="1" customWidth="1"/>
    <col min="19" max="19" width="44.5703125" bestFit="1" customWidth="1"/>
    <col min="21" max="21" width="3" customWidth="1"/>
    <col min="22" max="22" width="22" customWidth="1"/>
    <col min="23" max="23" width="18" customWidth="1"/>
  </cols>
  <sheetData>
    <row r="1" spans="1:23" ht="12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3" ht="51.7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U2" s="15"/>
      <c r="V2" s="13" t="s">
        <v>1</v>
      </c>
      <c r="W2" s="13"/>
    </row>
    <row r="3" spans="1:23" ht="18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1" t="s">
        <v>3</v>
      </c>
      <c r="P3" s="11"/>
      <c r="Q3" s="11"/>
      <c r="R3" s="11"/>
      <c r="S3" s="11"/>
    </row>
    <row r="4" spans="1:23" ht="12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U4" s="15"/>
      <c r="V4" s="10" t="s">
        <v>4</v>
      </c>
      <c r="W4" s="10"/>
    </row>
    <row r="5" spans="1:23" s="88" customFormat="1" ht="33.75" customHeight="1" x14ac:dyDescent="0.25">
      <c r="A5" s="87" t="s">
        <v>5</v>
      </c>
      <c r="B5" s="87" t="s">
        <v>6</v>
      </c>
      <c r="C5" s="87" t="s">
        <v>7</v>
      </c>
      <c r="D5" s="87" t="s">
        <v>8</v>
      </c>
      <c r="E5" s="87" t="s">
        <v>9</v>
      </c>
      <c r="F5" s="87" t="s">
        <v>10</v>
      </c>
      <c r="G5" s="87" t="s">
        <v>11</v>
      </c>
      <c r="H5" s="87" t="s">
        <v>12</v>
      </c>
      <c r="I5" s="87" t="s">
        <v>13</v>
      </c>
      <c r="J5" s="87" t="s">
        <v>14</v>
      </c>
      <c r="K5" s="87" t="s">
        <v>15</v>
      </c>
      <c r="L5" s="87" t="s">
        <v>16</v>
      </c>
      <c r="M5" s="87" t="s">
        <v>17</v>
      </c>
      <c r="N5" s="87" t="s">
        <v>18</v>
      </c>
      <c r="O5" s="87" t="s">
        <v>19</v>
      </c>
      <c r="P5" s="87" t="s">
        <v>20</v>
      </c>
      <c r="Q5" s="87" t="s">
        <v>21</v>
      </c>
      <c r="R5" s="87" t="s">
        <v>22</v>
      </c>
      <c r="S5" s="87" t="s">
        <v>23</v>
      </c>
      <c r="U5" s="89"/>
      <c r="V5" s="90" t="s">
        <v>24</v>
      </c>
      <c r="W5" s="90"/>
    </row>
    <row r="6" spans="1:23" ht="21.75" customHeight="1" x14ac:dyDescent="0.25">
      <c r="A6" s="18">
        <v>1</v>
      </c>
      <c r="B6" s="19" t="s">
        <v>25</v>
      </c>
      <c r="C6" s="19" t="s">
        <v>26</v>
      </c>
      <c r="D6" s="19" t="s">
        <v>27</v>
      </c>
      <c r="E6" s="19" t="s">
        <v>28</v>
      </c>
      <c r="F6" s="20" t="s">
        <v>29</v>
      </c>
      <c r="G6" s="19" t="s">
        <v>30</v>
      </c>
      <c r="H6" s="19" t="s">
        <v>31</v>
      </c>
      <c r="I6" s="21" t="s">
        <v>32</v>
      </c>
      <c r="J6" s="19" t="s">
        <v>33</v>
      </c>
      <c r="K6" s="19" t="s">
        <v>34</v>
      </c>
      <c r="L6" s="19" t="s">
        <v>35</v>
      </c>
      <c r="M6" s="19" t="s">
        <v>36</v>
      </c>
      <c r="N6" s="19" t="s">
        <v>37</v>
      </c>
      <c r="O6" s="22" t="s">
        <v>38</v>
      </c>
      <c r="P6" s="19" t="s">
        <v>39</v>
      </c>
      <c r="Q6" s="19" t="s">
        <v>40</v>
      </c>
      <c r="R6" s="23" t="s">
        <v>41</v>
      </c>
      <c r="S6" s="24" t="s">
        <v>42</v>
      </c>
      <c r="U6" s="25"/>
      <c r="V6" s="8" t="s">
        <v>43</v>
      </c>
      <c r="W6" s="8"/>
    </row>
    <row r="7" spans="1:23" ht="21.75" customHeight="1" x14ac:dyDescent="0.25">
      <c r="A7" s="18">
        <v>2</v>
      </c>
      <c r="B7" s="26" t="s">
        <v>44</v>
      </c>
      <c r="C7" s="26" t="s">
        <v>45</v>
      </c>
      <c r="D7" s="26" t="s">
        <v>46</v>
      </c>
      <c r="E7" s="26" t="s">
        <v>47</v>
      </c>
      <c r="F7" s="27" t="s">
        <v>48</v>
      </c>
      <c r="G7" s="26" t="s">
        <v>49</v>
      </c>
      <c r="H7" s="26" t="s">
        <v>50</v>
      </c>
      <c r="I7" s="28" t="s">
        <v>51</v>
      </c>
      <c r="J7" s="26" t="s">
        <v>52</v>
      </c>
      <c r="K7" s="26" t="s">
        <v>53</v>
      </c>
      <c r="L7" s="26" t="s">
        <v>54</v>
      </c>
      <c r="M7" s="26" t="s">
        <v>55</v>
      </c>
      <c r="N7" s="26" t="s">
        <v>37</v>
      </c>
      <c r="O7" s="22" t="s">
        <v>38</v>
      </c>
      <c r="P7" s="26" t="s">
        <v>56</v>
      </c>
      <c r="Q7" s="26" t="s">
        <v>57</v>
      </c>
      <c r="R7" s="23" t="s">
        <v>41</v>
      </c>
      <c r="S7" s="29" t="s">
        <v>58</v>
      </c>
      <c r="U7" s="30"/>
      <c r="V7" s="7" t="s">
        <v>59</v>
      </c>
      <c r="W7" s="7"/>
    </row>
    <row r="8" spans="1:23" ht="21.75" customHeight="1" x14ac:dyDescent="0.25">
      <c r="A8" s="18">
        <v>3</v>
      </c>
      <c r="B8" s="19" t="s">
        <v>60</v>
      </c>
      <c r="C8" s="19" t="s">
        <v>61</v>
      </c>
      <c r="D8" s="19" t="s">
        <v>62</v>
      </c>
      <c r="E8" s="19" t="s">
        <v>63</v>
      </c>
      <c r="F8" s="31" t="s">
        <v>64</v>
      </c>
      <c r="G8" s="19" t="s">
        <v>65</v>
      </c>
      <c r="H8" s="19" t="s">
        <v>66</v>
      </c>
      <c r="I8" s="21" t="s">
        <v>67</v>
      </c>
      <c r="J8" s="19" t="s">
        <v>68</v>
      </c>
      <c r="K8" s="19" t="s">
        <v>69</v>
      </c>
      <c r="L8" s="19" t="s">
        <v>70</v>
      </c>
      <c r="M8" s="19" t="s">
        <v>71</v>
      </c>
      <c r="N8" s="19" t="s">
        <v>37</v>
      </c>
      <c r="O8" s="22" t="s">
        <v>38</v>
      </c>
      <c r="P8" s="19" t="s">
        <v>72</v>
      </c>
      <c r="Q8" s="19" t="s">
        <v>73</v>
      </c>
      <c r="R8" s="32" t="s">
        <v>74</v>
      </c>
      <c r="S8" s="24" t="s">
        <v>75</v>
      </c>
      <c r="U8" s="33"/>
      <c r="V8" s="6" t="s">
        <v>76</v>
      </c>
      <c r="W8" s="6"/>
    </row>
    <row r="9" spans="1:23" ht="21.75" customHeight="1" x14ac:dyDescent="0.25">
      <c r="A9" s="18">
        <v>4</v>
      </c>
      <c r="B9" s="26" t="s">
        <v>77</v>
      </c>
      <c r="C9" s="26" t="s">
        <v>78</v>
      </c>
      <c r="D9" s="26" t="s">
        <v>79</v>
      </c>
      <c r="E9" s="26" t="s">
        <v>80</v>
      </c>
      <c r="F9" s="20" t="s">
        <v>29</v>
      </c>
      <c r="G9" s="26" t="s">
        <v>81</v>
      </c>
      <c r="H9" s="26" t="s">
        <v>82</v>
      </c>
      <c r="I9" s="28" t="s">
        <v>83</v>
      </c>
      <c r="J9" s="26" t="s">
        <v>84</v>
      </c>
      <c r="K9" s="26" t="s">
        <v>85</v>
      </c>
      <c r="L9" s="26" t="s">
        <v>86</v>
      </c>
      <c r="M9" s="26" t="s">
        <v>87</v>
      </c>
      <c r="N9" s="26" t="s">
        <v>37</v>
      </c>
      <c r="O9" s="22" t="s">
        <v>38</v>
      </c>
      <c r="P9" s="26" t="s">
        <v>88</v>
      </c>
      <c r="Q9" s="26" t="s">
        <v>89</v>
      </c>
      <c r="R9" s="23" t="s">
        <v>41</v>
      </c>
      <c r="S9" s="29" t="s">
        <v>90</v>
      </c>
    </row>
    <row r="10" spans="1:23" ht="21.75" customHeight="1" x14ac:dyDescent="0.25">
      <c r="A10" s="18">
        <v>5</v>
      </c>
      <c r="B10" s="19" t="s">
        <v>91</v>
      </c>
      <c r="C10" s="19" t="s">
        <v>92</v>
      </c>
      <c r="D10" s="19" t="s">
        <v>93</v>
      </c>
      <c r="E10" s="19" t="s">
        <v>94</v>
      </c>
      <c r="F10" s="34" t="s">
        <v>95</v>
      </c>
      <c r="G10" s="19" t="s">
        <v>96</v>
      </c>
      <c r="H10" s="19" t="s">
        <v>97</v>
      </c>
      <c r="I10" s="21" t="s">
        <v>98</v>
      </c>
      <c r="J10" s="19" t="s">
        <v>99</v>
      </c>
      <c r="K10" s="19" t="s">
        <v>100</v>
      </c>
      <c r="L10" s="19" t="s">
        <v>101</v>
      </c>
      <c r="M10" s="19" t="s">
        <v>102</v>
      </c>
      <c r="N10" s="19" t="s">
        <v>37</v>
      </c>
      <c r="O10" s="32" t="s">
        <v>103</v>
      </c>
      <c r="P10" s="19" t="s">
        <v>104</v>
      </c>
      <c r="Q10" s="19" t="s">
        <v>105</v>
      </c>
      <c r="R10" s="32" t="s">
        <v>74</v>
      </c>
      <c r="S10" s="24" t="s">
        <v>106</v>
      </c>
      <c r="U10" s="15"/>
      <c r="V10" s="10" t="s">
        <v>107</v>
      </c>
      <c r="W10" s="10"/>
    </row>
    <row r="11" spans="1:23" ht="21.75" customHeight="1" x14ac:dyDescent="0.25">
      <c r="A11" s="18">
        <v>6</v>
      </c>
      <c r="B11" s="26" t="s">
        <v>108</v>
      </c>
      <c r="C11" s="26" t="s">
        <v>109</v>
      </c>
      <c r="D11" s="26" t="s">
        <v>110</v>
      </c>
      <c r="E11" s="26" t="s">
        <v>111</v>
      </c>
      <c r="F11" s="31" t="s">
        <v>64</v>
      </c>
      <c r="G11" s="26" t="s">
        <v>112</v>
      </c>
      <c r="H11" s="26" t="s">
        <v>113</v>
      </c>
      <c r="I11" s="28" t="s">
        <v>114</v>
      </c>
      <c r="J11" s="26" t="s">
        <v>115</v>
      </c>
      <c r="K11" s="26" t="s">
        <v>116</v>
      </c>
      <c r="L11" s="26" t="s">
        <v>117</v>
      </c>
      <c r="M11" s="26" t="s">
        <v>118</v>
      </c>
      <c r="N11" s="26" t="s">
        <v>37</v>
      </c>
      <c r="O11" s="22" t="s">
        <v>38</v>
      </c>
      <c r="P11" s="26" t="s">
        <v>119</v>
      </c>
      <c r="Q11" s="26" t="s">
        <v>120</v>
      </c>
      <c r="R11" s="23" t="s">
        <v>41</v>
      </c>
      <c r="S11" s="29" t="s">
        <v>121</v>
      </c>
      <c r="U11" s="25"/>
      <c r="V11" s="8" t="s">
        <v>122</v>
      </c>
      <c r="W11" s="8"/>
    </row>
    <row r="12" spans="1:23" ht="21.75" customHeight="1" x14ac:dyDescent="0.25">
      <c r="A12" s="18">
        <v>7</v>
      </c>
      <c r="B12" s="19" t="s">
        <v>123</v>
      </c>
      <c r="C12" s="19" t="s">
        <v>124</v>
      </c>
      <c r="D12" s="19" t="s">
        <v>125</v>
      </c>
      <c r="E12" s="19" t="s">
        <v>126</v>
      </c>
      <c r="F12" s="27" t="s">
        <v>48</v>
      </c>
      <c r="G12" s="19" t="s">
        <v>127</v>
      </c>
      <c r="H12" s="19" t="s">
        <v>128</v>
      </c>
      <c r="I12" s="21" t="s">
        <v>129</v>
      </c>
      <c r="J12" s="19" t="s">
        <v>130</v>
      </c>
      <c r="K12" s="19" t="s">
        <v>131</v>
      </c>
      <c r="L12" s="19" t="s">
        <v>132</v>
      </c>
      <c r="M12" s="19" t="s">
        <v>133</v>
      </c>
      <c r="N12" s="19" t="s">
        <v>37</v>
      </c>
      <c r="O12" s="23" t="s">
        <v>134</v>
      </c>
      <c r="P12" s="19" t="s">
        <v>135</v>
      </c>
      <c r="Q12" s="19" t="s">
        <v>136</v>
      </c>
      <c r="R12" s="22" t="s">
        <v>137</v>
      </c>
      <c r="S12" s="24" t="s">
        <v>138</v>
      </c>
      <c r="U12" s="30"/>
      <c r="V12" s="7" t="s">
        <v>139</v>
      </c>
      <c r="W12" s="7"/>
    </row>
    <row r="13" spans="1:23" ht="21.75" customHeight="1" x14ac:dyDescent="0.25">
      <c r="A13" s="18">
        <v>8</v>
      </c>
      <c r="B13" s="26" t="s">
        <v>140</v>
      </c>
      <c r="C13" s="26" t="s">
        <v>141</v>
      </c>
      <c r="D13" s="26" t="s">
        <v>142</v>
      </c>
      <c r="E13" s="26" t="s">
        <v>143</v>
      </c>
      <c r="F13" s="20" t="s">
        <v>29</v>
      </c>
      <c r="G13" s="26" t="s">
        <v>144</v>
      </c>
      <c r="H13" s="26" t="s">
        <v>145</v>
      </c>
      <c r="I13" s="28" t="s">
        <v>146</v>
      </c>
      <c r="J13" s="26" t="s">
        <v>147</v>
      </c>
      <c r="K13" s="26" t="s">
        <v>148</v>
      </c>
      <c r="L13" s="26" t="s">
        <v>149</v>
      </c>
      <c r="M13" s="26" t="s">
        <v>150</v>
      </c>
      <c r="N13" s="26" t="s">
        <v>37</v>
      </c>
      <c r="O13" s="22" t="s">
        <v>38</v>
      </c>
      <c r="P13" s="26" t="s">
        <v>151</v>
      </c>
      <c r="Q13" s="26" t="s">
        <v>152</v>
      </c>
      <c r="R13" s="23" t="s">
        <v>41</v>
      </c>
      <c r="S13" s="29" t="s">
        <v>153</v>
      </c>
      <c r="U13" s="17"/>
      <c r="V13" s="9" t="s">
        <v>154</v>
      </c>
      <c r="W13" s="9"/>
    </row>
    <row r="14" spans="1:23" ht="21.75" customHeight="1" x14ac:dyDescent="0.25">
      <c r="A14" s="18">
        <v>9</v>
      </c>
      <c r="B14" s="19" t="s">
        <v>155</v>
      </c>
      <c r="C14" s="19" t="s">
        <v>156</v>
      </c>
      <c r="D14" s="19" t="s">
        <v>157</v>
      </c>
      <c r="E14" s="19" t="s">
        <v>158</v>
      </c>
      <c r="F14" s="34" t="s">
        <v>95</v>
      </c>
      <c r="G14" s="19" t="s">
        <v>159</v>
      </c>
      <c r="H14" s="19" t="s">
        <v>160</v>
      </c>
      <c r="I14" s="21" t="s">
        <v>161</v>
      </c>
      <c r="J14" s="19" t="s">
        <v>162</v>
      </c>
      <c r="K14" s="19" t="s">
        <v>163</v>
      </c>
      <c r="L14" s="19" t="s">
        <v>164</v>
      </c>
      <c r="M14" s="19" t="s">
        <v>36</v>
      </c>
      <c r="N14" s="19" t="s">
        <v>37</v>
      </c>
      <c r="O14" s="35" t="s">
        <v>165</v>
      </c>
      <c r="P14" s="19" t="s">
        <v>166</v>
      </c>
      <c r="Q14" s="19" t="s">
        <v>167</v>
      </c>
      <c r="R14" s="22" t="s">
        <v>137</v>
      </c>
      <c r="S14" s="24" t="s">
        <v>168</v>
      </c>
    </row>
    <row r="15" spans="1:23" ht="21.75" customHeight="1" x14ac:dyDescent="0.25">
      <c r="A15" s="18">
        <v>10</v>
      </c>
      <c r="B15" s="26" t="s">
        <v>169</v>
      </c>
      <c r="C15" s="26" t="s">
        <v>170</v>
      </c>
      <c r="D15" s="26" t="s">
        <v>171</v>
      </c>
      <c r="E15" s="26" t="s">
        <v>172</v>
      </c>
      <c r="F15" s="36" t="s">
        <v>173</v>
      </c>
      <c r="G15" s="26" t="s">
        <v>174</v>
      </c>
      <c r="H15" s="26" t="s">
        <v>175</v>
      </c>
      <c r="I15" s="28" t="s">
        <v>176</v>
      </c>
      <c r="J15" s="26" t="s">
        <v>177</v>
      </c>
      <c r="K15" s="26" t="s">
        <v>178</v>
      </c>
      <c r="L15" s="26" t="s">
        <v>54</v>
      </c>
      <c r="M15" s="26" t="s">
        <v>55</v>
      </c>
      <c r="N15" s="26" t="s">
        <v>37</v>
      </c>
      <c r="O15" s="22" t="s">
        <v>38</v>
      </c>
      <c r="P15" s="26" t="s">
        <v>179</v>
      </c>
      <c r="Q15" s="26" t="s">
        <v>180</v>
      </c>
      <c r="R15" s="32" t="s">
        <v>74</v>
      </c>
      <c r="S15" s="29" t="s">
        <v>181</v>
      </c>
      <c r="U15" s="15"/>
      <c r="V15" s="10" t="s">
        <v>182</v>
      </c>
      <c r="W15" s="10"/>
    </row>
    <row r="16" spans="1:23" ht="21.75" customHeight="1" x14ac:dyDescent="0.25">
      <c r="A16" s="18">
        <v>11</v>
      </c>
      <c r="B16" s="19" t="s">
        <v>183</v>
      </c>
      <c r="C16" s="19" t="s">
        <v>184</v>
      </c>
      <c r="D16" s="19" t="s">
        <v>185</v>
      </c>
      <c r="E16" s="19" t="s">
        <v>186</v>
      </c>
      <c r="F16" s="27" t="s">
        <v>48</v>
      </c>
      <c r="G16" s="19" t="s">
        <v>187</v>
      </c>
      <c r="H16" s="19" t="s">
        <v>188</v>
      </c>
      <c r="I16" s="21" t="s">
        <v>189</v>
      </c>
      <c r="J16" s="19" t="s">
        <v>190</v>
      </c>
      <c r="K16" s="19" t="s">
        <v>191</v>
      </c>
      <c r="L16" s="19" t="s">
        <v>192</v>
      </c>
      <c r="M16" s="19" t="s">
        <v>71</v>
      </c>
      <c r="N16" s="19" t="s">
        <v>37</v>
      </c>
      <c r="O16" s="22" t="s">
        <v>38</v>
      </c>
      <c r="P16" s="19" t="s">
        <v>193</v>
      </c>
      <c r="Q16" s="19" t="s">
        <v>194</v>
      </c>
      <c r="R16" s="32" t="s">
        <v>74</v>
      </c>
      <c r="S16" s="24" t="s">
        <v>195</v>
      </c>
      <c r="U16" s="37"/>
      <c r="V16" s="5" t="s">
        <v>196</v>
      </c>
      <c r="W16" s="5"/>
    </row>
    <row r="17" spans="1:23" ht="21.75" customHeight="1" x14ac:dyDescent="0.25">
      <c r="A17" s="18">
        <v>12</v>
      </c>
      <c r="B17" s="26" t="s">
        <v>197</v>
      </c>
      <c r="C17" s="26" t="s">
        <v>198</v>
      </c>
      <c r="D17" s="26" t="s">
        <v>199</v>
      </c>
      <c r="E17" s="26" t="s">
        <v>200</v>
      </c>
      <c r="F17" s="31" t="s">
        <v>64</v>
      </c>
      <c r="G17" s="26" t="s">
        <v>201</v>
      </c>
      <c r="H17" s="26" t="s">
        <v>202</v>
      </c>
      <c r="I17" s="28" t="s">
        <v>203</v>
      </c>
      <c r="J17" s="26" t="s">
        <v>204</v>
      </c>
      <c r="K17" s="26" t="s">
        <v>205</v>
      </c>
      <c r="L17" s="26" t="s">
        <v>35</v>
      </c>
      <c r="M17" s="26" t="s">
        <v>36</v>
      </c>
      <c r="N17" s="26" t="s">
        <v>37</v>
      </c>
      <c r="O17" s="22" t="s">
        <v>38</v>
      </c>
      <c r="P17" s="26" t="s">
        <v>206</v>
      </c>
      <c r="Q17" s="26" t="s">
        <v>207</v>
      </c>
      <c r="R17" s="23" t="s">
        <v>41</v>
      </c>
      <c r="S17" s="29" t="s">
        <v>208</v>
      </c>
      <c r="U17" s="17"/>
      <c r="V17" s="4" t="s">
        <v>209</v>
      </c>
      <c r="W17" s="4"/>
    </row>
    <row r="18" spans="1:23" ht="21.75" customHeight="1" x14ac:dyDescent="0.25">
      <c r="A18" s="18">
        <v>13</v>
      </c>
      <c r="B18" s="19" t="s">
        <v>210</v>
      </c>
      <c r="C18" s="19" t="s">
        <v>211</v>
      </c>
      <c r="D18" s="19" t="s">
        <v>212</v>
      </c>
      <c r="E18" s="19" t="s">
        <v>213</v>
      </c>
      <c r="F18" s="34" t="s">
        <v>95</v>
      </c>
      <c r="G18" s="19" t="s">
        <v>214</v>
      </c>
      <c r="H18" s="19" t="s">
        <v>215</v>
      </c>
      <c r="I18" s="21" t="s">
        <v>216</v>
      </c>
      <c r="J18" s="19" t="s">
        <v>217</v>
      </c>
      <c r="K18" s="19" t="s">
        <v>218</v>
      </c>
      <c r="L18" s="19" t="s">
        <v>219</v>
      </c>
      <c r="M18" s="19" t="s">
        <v>220</v>
      </c>
      <c r="N18" s="19" t="s">
        <v>37</v>
      </c>
      <c r="O18" s="32" t="s">
        <v>103</v>
      </c>
      <c r="P18" s="19" t="s">
        <v>221</v>
      </c>
      <c r="Q18" s="19" t="s">
        <v>222</v>
      </c>
      <c r="R18" s="32" t="s">
        <v>74</v>
      </c>
      <c r="S18" s="24" t="s">
        <v>223</v>
      </c>
      <c r="U18" s="38"/>
      <c r="V18" s="3" t="s">
        <v>224</v>
      </c>
      <c r="W18" s="3"/>
    </row>
    <row r="19" spans="1:23" ht="21.75" customHeight="1" x14ac:dyDescent="0.25">
      <c r="A19" s="18">
        <v>14</v>
      </c>
      <c r="B19" s="26" t="s">
        <v>225</v>
      </c>
      <c r="C19" s="26" t="s">
        <v>226</v>
      </c>
      <c r="D19" s="26" t="s">
        <v>227</v>
      </c>
      <c r="E19" s="26" t="s">
        <v>228</v>
      </c>
      <c r="F19" s="36" t="s">
        <v>173</v>
      </c>
      <c r="G19" s="26" t="s">
        <v>229</v>
      </c>
      <c r="H19" s="26" t="s">
        <v>230</v>
      </c>
      <c r="I19" s="28" t="s">
        <v>231</v>
      </c>
      <c r="J19" s="26" t="s">
        <v>232</v>
      </c>
      <c r="K19" s="26" t="s">
        <v>233</v>
      </c>
      <c r="L19" s="26" t="s">
        <v>86</v>
      </c>
      <c r="M19" s="26" t="s">
        <v>87</v>
      </c>
      <c r="N19" s="26" t="s">
        <v>37</v>
      </c>
      <c r="O19" s="22" t="s">
        <v>38</v>
      </c>
      <c r="P19" s="26" t="s">
        <v>234</v>
      </c>
      <c r="Q19" s="26" t="s">
        <v>235</v>
      </c>
      <c r="R19" s="32" t="s">
        <v>74</v>
      </c>
      <c r="S19" s="29" t="s">
        <v>236</v>
      </c>
      <c r="U19" s="39"/>
      <c r="V19" s="2" t="s">
        <v>237</v>
      </c>
      <c r="W19" s="2"/>
    </row>
    <row r="20" spans="1:23" ht="21.75" customHeight="1" x14ac:dyDescent="0.25">
      <c r="A20" s="18">
        <v>15</v>
      </c>
      <c r="B20" s="19" t="s">
        <v>238</v>
      </c>
      <c r="C20" s="19" t="s">
        <v>239</v>
      </c>
      <c r="D20" s="19" t="s">
        <v>240</v>
      </c>
      <c r="E20" s="19" t="s">
        <v>241</v>
      </c>
      <c r="F20" s="27" t="s">
        <v>48</v>
      </c>
      <c r="G20" s="19" t="s">
        <v>242</v>
      </c>
      <c r="H20" s="19" t="s">
        <v>243</v>
      </c>
      <c r="I20" s="21" t="s">
        <v>244</v>
      </c>
      <c r="J20" s="19" t="s">
        <v>245</v>
      </c>
      <c r="K20" s="19" t="s">
        <v>246</v>
      </c>
      <c r="L20" s="19" t="s">
        <v>247</v>
      </c>
      <c r="M20" s="19" t="s">
        <v>248</v>
      </c>
      <c r="N20" s="19" t="s">
        <v>37</v>
      </c>
      <c r="O20" s="23" t="s">
        <v>134</v>
      </c>
      <c r="P20" s="19" t="s">
        <v>249</v>
      </c>
      <c r="Q20" s="19" t="s">
        <v>250</v>
      </c>
      <c r="R20" s="22" t="s">
        <v>137</v>
      </c>
      <c r="S20" s="24" t="s">
        <v>251</v>
      </c>
      <c r="U20" s="40"/>
      <c r="V20" s="1" t="s">
        <v>252</v>
      </c>
      <c r="W20" s="1"/>
    </row>
    <row r="21" spans="1:23" ht="21.75" customHeight="1" x14ac:dyDescent="0.25">
      <c r="A21" s="18">
        <v>16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U21" s="33"/>
      <c r="V21" s="80" t="s">
        <v>253</v>
      </c>
      <c r="W21" s="80"/>
    </row>
    <row r="22" spans="1:23" ht="21.75" customHeight="1" x14ac:dyDescent="0.25">
      <c r="A22" s="18">
        <v>17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23" ht="21.75" customHeight="1" x14ac:dyDescent="0.25">
      <c r="A23" s="18">
        <v>18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23" ht="21.75" customHeight="1" x14ac:dyDescent="0.25">
      <c r="A24" s="18">
        <v>19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23" ht="21.75" customHeight="1" x14ac:dyDescent="0.25">
      <c r="A25" s="18">
        <v>20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23" ht="21.75" customHeight="1" x14ac:dyDescent="0.25">
      <c r="A26" s="18">
        <v>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23" ht="21.75" customHeight="1" x14ac:dyDescent="0.25">
      <c r="A27" s="18">
        <v>22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23" ht="21.75" customHeight="1" x14ac:dyDescent="0.25">
      <c r="A28" s="18">
        <v>23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23" ht="21.75" customHeight="1" x14ac:dyDescent="0.25">
      <c r="A29" s="18">
        <v>24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23" ht="21.75" customHeight="1" x14ac:dyDescent="0.25">
      <c r="A30" s="18">
        <v>25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23" ht="21.75" customHeight="1" x14ac:dyDescent="0.25">
      <c r="A31" s="18">
        <v>26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23" ht="21.75" customHeight="1" x14ac:dyDescent="0.25">
      <c r="A32" s="18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21.75" customHeight="1" x14ac:dyDescent="0.25">
      <c r="A33" s="18">
        <v>28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ht="21.75" customHeight="1" x14ac:dyDescent="0.25">
      <c r="A34" s="18">
        <v>29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21.75" customHeight="1" x14ac:dyDescent="0.25">
      <c r="A35" s="18">
        <v>30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1:19" ht="21.75" customHeight="1" x14ac:dyDescent="0.25">
      <c r="A36" s="18">
        <v>31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21.75" customHeight="1" x14ac:dyDescent="0.25">
      <c r="A37" s="18">
        <v>32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 ht="21.75" customHeight="1" x14ac:dyDescent="0.25">
      <c r="A38" s="18">
        <v>33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ht="21.75" customHeight="1" x14ac:dyDescent="0.25">
      <c r="A39" s="18">
        <v>34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ht="21.75" customHeight="1" x14ac:dyDescent="0.25">
      <c r="A40" s="18">
        <v>35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21.75" customHeight="1" x14ac:dyDescent="0.25"/>
    <row r="42" spans="1:19" ht="21.75" customHeight="1" x14ac:dyDescent="0.25"/>
    <row r="43" spans="1:19" ht="21.75" customHeight="1" x14ac:dyDescent="0.25"/>
    <row r="44" spans="1:19" ht="21.75" customHeight="1" x14ac:dyDescent="0.25"/>
    <row r="45" spans="1:19" ht="21.75" customHeight="1" x14ac:dyDescent="0.25"/>
    <row r="46" spans="1:19" ht="21.75" customHeight="1" x14ac:dyDescent="0.25"/>
    <row r="47" spans="1:19" ht="21.75" customHeight="1" x14ac:dyDescent="0.25"/>
    <row r="48" spans="1:19" ht="21.75" customHeight="1" x14ac:dyDescent="0.25"/>
    <row r="49" ht="21.75" customHeight="1" x14ac:dyDescent="0.25"/>
    <row r="50" ht="21.75" customHeight="1" x14ac:dyDescent="0.25"/>
    <row r="51" ht="21.75" customHeight="1" x14ac:dyDescent="0.25"/>
    <row r="52" ht="21.75" customHeight="1" x14ac:dyDescent="0.25"/>
    <row r="53" ht="21.75" customHeight="1" x14ac:dyDescent="0.25"/>
    <row r="54" ht="21.75" customHeight="1" x14ac:dyDescent="0.25"/>
    <row r="55" ht="21.75" customHeight="1" x14ac:dyDescent="0.25"/>
  </sheetData>
  <autoFilter ref="A5:S40" xr:uid="{00000000-0009-0000-0000-000000000000}"/>
  <mergeCells count="20">
    <mergeCell ref="V17:W17"/>
    <mergeCell ref="V18:W18"/>
    <mergeCell ref="V19:W19"/>
    <mergeCell ref="V20:W20"/>
    <mergeCell ref="V21:W21"/>
    <mergeCell ref="V11:W11"/>
    <mergeCell ref="V12:W12"/>
    <mergeCell ref="V13:W13"/>
    <mergeCell ref="V15:W15"/>
    <mergeCell ref="V16:W16"/>
    <mergeCell ref="V5:W5"/>
    <mergeCell ref="V6:W6"/>
    <mergeCell ref="V7:W7"/>
    <mergeCell ref="V8:W8"/>
    <mergeCell ref="V10:W10"/>
    <mergeCell ref="A2:S2"/>
    <mergeCell ref="V2:W2"/>
    <mergeCell ref="A3:N3"/>
    <mergeCell ref="O3:S3"/>
    <mergeCell ref="V4:W4"/>
  </mergeCells>
  <dataValidations count="3">
    <dataValidation type="list" allowBlank="1" sqref="O6:O40" xr:uid="{00000000-0002-0000-0000-000000000000}">
      <formula1>"Aktiv,Inaktiv,Warm,Kalt"</formula1>
      <formula2>0</formula2>
    </dataValidation>
    <dataValidation type="list" allowBlank="1" sqref="F6:F40" xr:uid="{00000000-0002-0000-0000-000001000000}">
      <formula1>"Kunde,Lieferant,Partner,Interessent,Netzwerk,Sonstiges"</formula1>
      <formula2>0</formula2>
    </dataValidation>
    <dataValidation type="list" allowBlank="1" sqref="R6:R40" xr:uid="{00000000-0002-0000-0000-000002000000}">
      <formula1>"Hoch,Mittel,Niedrig"</formula1>
      <formula2>0</formula2>
    </dataValidation>
  </dataValidations>
  <pageMargins left="0.75" right="0.75" top="1" bottom="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8" customWidth="1"/>
    <col min="3" max="5" width="16" customWidth="1"/>
    <col min="6" max="6" width="3" customWidth="1"/>
    <col min="7" max="7" width="28" customWidth="1"/>
    <col min="8" max="8" width="16" customWidth="1"/>
  </cols>
  <sheetData>
    <row r="1" spans="1:8" ht="19.5" customHeight="1" x14ac:dyDescent="0.25"/>
    <row r="2" spans="1:8" ht="51.75" customHeight="1" x14ac:dyDescent="0.25">
      <c r="A2" s="81" t="s">
        <v>254</v>
      </c>
      <c r="B2" s="81"/>
      <c r="C2" s="81"/>
      <c r="D2" s="81"/>
      <c r="E2" s="81"/>
      <c r="F2" s="81"/>
      <c r="G2" s="81"/>
      <c r="H2" s="81"/>
    </row>
    <row r="3" spans="1:8" ht="18" customHeight="1" x14ac:dyDescent="0.25">
      <c r="A3" s="12" t="s">
        <v>255</v>
      </c>
      <c r="B3" s="12"/>
      <c r="C3" s="12"/>
      <c r="D3" s="12"/>
      <c r="E3" s="12"/>
      <c r="F3" s="12"/>
      <c r="G3" s="12"/>
      <c r="H3" s="12"/>
    </row>
    <row r="4" spans="1:8" ht="19.5" customHeight="1" x14ac:dyDescent="0.25"/>
    <row r="5" spans="1:8" ht="13.5" customHeight="1" x14ac:dyDescent="0.25">
      <c r="B5" s="41"/>
      <c r="C5" s="41"/>
      <c r="D5" s="41"/>
      <c r="E5" s="41"/>
    </row>
    <row r="6" spans="1:8" ht="48" customHeight="1" x14ac:dyDescent="0.25">
      <c r="B6" s="42">
        <f>COUNTA(Kontaktliste!B6:B200)</f>
        <v>15</v>
      </c>
      <c r="C6" s="43">
        <f>COUNTIF(Kontaktliste!O6:O200,"Aktiv")</f>
        <v>10</v>
      </c>
      <c r="D6" s="44">
        <f>COUNTA(Kontaktliste!Q6:Q200)</f>
        <v>15</v>
      </c>
      <c r="E6" s="45">
        <f>COUNTIF(Kontaktliste!R6:R200,"Hoch")</f>
        <v>6</v>
      </c>
    </row>
    <row r="7" spans="1:8" ht="25.5" customHeight="1" x14ac:dyDescent="0.25">
      <c r="B7" s="46" t="s">
        <v>256</v>
      </c>
      <c r="C7" s="47" t="s">
        <v>257</v>
      </c>
      <c r="D7" s="48" t="s">
        <v>258</v>
      </c>
      <c r="E7" s="49" t="s">
        <v>259</v>
      </c>
    </row>
    <row r="8" spans="1:8" ht="13.5" customHeight="1" x14ac:dyDescent="0.25">
      <c r="B8" s="50"/>
      <c r="C8" s="51"/>
      <c r="D8" s="41"/>
      <c r="E8" s="52"/>
    </row>
    <row r="9" spans="1:8" ht="19.5" customHeight="1" x14ac:dyDescent="0.25"/>
    <row r="10" spans="1:8" ht="25.5" customHeight="1" x14ac:dyDescent="0.25">
      <c r="B10" s="82" t="s">
        <v>260</v>
      </c>
      <c r="C10" s="82"/>
      <c r="D10" s="82"/>
      <c r="E10" s="82"/>
      <c r="G10" s="82" t="s">
        <v>261</v>
      </c>
      <c r="H10" s="82"/>
    </row>
    <row r="11" spans="1:8" ht="21.75" customHeight="1" x14ac:dyDescent="0.25">
      <c r="B11" s="53" t="s">
        <v>19</v>
      </c>
      <c r="C11" s="53" t="s">
        <v>262</v>
      </c>
      <c r="D11" s="53" t="s">
        <v>263</v>
      </c>
      <c r="G11" s="53" t="s">
        <v>10</v>
      </c>
      <c r="H11" s="53" t="s">
        <v>262</v>
      </c>
    </row>
    <row r="12" spans="1:8" ht="21.75" customHeight="1" x14ac:dyDescent="0.25">
      <c r="B12" s="54" t="s">
        <v>38</v>
      </c>
      <c r="C12" s="55">
        <f>COUNTIF(Kontaktliste!O6:O200,"Aktiv")</f>
        <v>10</v>
      </c>
      <c r="D12" s="56">
        <f>C12/C16</f>
        <v>0.66666666666666663</v>
      </c>
      <c r="G12" s="26" t="s">
        <v>29</v>
      </c>
      <c r="H12" s="57">
        <f>COUNTIF(Kontaktliste!F6:F200,"Kunde")</f>
        <v>3</v>
      </c>
    </row>
    <row r="13" spans="1:8" ht="21.75" customHeight="1" x14ac:dyDescent="0.25">
      <c r="B13" s="58" t="s">
        <v>103</v>
      </c>
      <c r="C13" s="59">
        <f>COUNTIF(Kontaktliste!O6:O200,"Warm")</f>
        <v>2</v>
      </c>
      <c r="D13" s="60">
        <f>C13/C16</f>
        <v>0.13333333333333333</v>
      </c>
      <c r="G13" s="61" t="s">
        <v>48</v>
      </c>
      <c r="H13" s="62">
        <f>COUNTIF(Kontaktliste!F6:F200,"Lieferant")</f>
        <v>4</v>
      </c>
    </row>
    <row r="14" spans="1:8" ht="21.75" customHeight="1" x14ac:dyDescent="0.25">
      <c r="B14" s="63" t="s">
        <v>165</v>
      </c>
      <c r="C14" s="64">
        <f>COUNTIF(Kontaktliste!O6:O200,"Kalt")</f>
        <v>1</v>
      </c>
      <c r="D14" s="65">
        <f>C14/C16</f>
        <v>6.6666666666666666E-2</v>
      </c>
      <c r="G14" s="66" t="s">
        <v>64</v>
      </c>
      <c r="H14" s="67">
        <f>COUNTIF(Kontaktliste!F6:F200,"Partner")</f>
        <v>3</v>
      </c>
    </row>
    <row r="15" spans="1:8" ht="21.75" customHeight="1" x14ac:dyDescent="0.25">
      <c r="B15" s="68" t="s">
        <v>134</v>
      </c>
      <c r="C15" s="69">
        <f>COUNTIF(Kontaktliste!O6:O200,"Inaktiv")</f>
        <v>2</v>
      </c>
      <c r="D15" s="70">
        <f>C15/C16</f>
        <v>0.13333333333333333</v>
      </c>
      <c r="G15" s="71" t="s">
        <v>95</v>
      </c>
      <c r="H15" s="72">
        <f>COUNTIF(Kontaktliste!F6:F200,"Interessent")</f>
        <v>3</v>
      </c>
    </row>
    <row r="16" spans="1:8" ht="21.75" customHeight="1" x14ac:dyDescent="0.25">
      <c r="B16" s="73" t="s">
        <v>264</v>
      </c>
      <c r="C16" s="18">
        <f>COUNTA(Kontaktliste!B6:B200)</f>
        <v>15</v>
      </c>
      <c r="D16" s="18" t="s">
        <v>265</v>
      </c>
      <c r="G16" s="74" t="s">
        <v>173</v>
      </c>
      <c r="H16" s="75">
        <f>COUNTIF(Kontaktliste!F6:F200,"Netzwerk")</f>
        <v>2</v>
      </c>
    </row>
    <row r="17" spans="2:8" ht="21.75" customHeight="1" x14ac:dyDescent="0.25">
      <c r="G17" s="76" t="s">
        <v>266</v>
      </c>
      <c r="H17" s="77">
        <f>COUNTIF(Kontaktliste!F6:F200,"Sonstiges")</f>
        <v>0</v>
      </c>
    </row>
    <row r="18" spans="2:8" ht="21.75" customHeight="1" x14ac:dyDescent="0.25">
      <c r="G18" s="73" t="s">
        <v>264</v>
      </c>
      <c r="H18" s="18">
        <f>COUNTA(Kontaktliste!B6:B200)</f>
        <v>15</v>
      </c>
    </row>
    <row r="19" spans="2:8" ht="19.5" customHeight="1" x14ac:dyDescent="0.25"/>
    <row r="20" spans="2:8" ht="19.5" customHeight="1" x14ac:dyDescent="0.25"/>
    <row r="21" spans="2:8" ht="19.5" customHeight="1" x14ac:dyDescent="0.25"/>
    <row r="22" spans="2:8" ht="25.5" customHeight="1" x14ac:dyDescent="0.25">
      <c r="B22" s="82" t="s">
        <v>267</v>
      </c>
      <c r="C22" s="82"/>
      <c r="D22" s="82"/>
      <c r="E22" s="82"/>
      <c r="F22" s="82"/>
      <c r="G22" s="82"/>
      <c r="H22" s="82"/>
    </row>
    <row r="23" spans="2:8" ht="25.5" customHeight="1" x14ac:dyDescent="0.25">
      <c r="B23" s="78" t="s">
        <v>268</v>
      </c>
      <c r="C23" s="83" t="s">
        <v>269</v>
      </c>
      <c r="D23" s="83"/>
      <c r="E23" s="84" t="s">
        <v>270</v>
      </c>
      <c r="F23" s="84"/>
      <c r="G23" s="84"/>
      <c r="H23" s="84"/>
    </row>
    <row r="24" spans="2:8" ht="25.5" customHeight="1" x14ac:dyDescent="0.25">
      <c r="B24" s="79" t="s">
        <v>268</v>
      </c>
      <c r="C24" s="85" t="s">
        <v>271</v>
      </c>
      <c r="D24" s="85"/>
      <c r="E24" s="86" t="s">
        <v>272</v>
      </c>
      <c r="F24" s="86"/>
      <c r="G24" s="86"/>
      <c r="H24" s="86"/>
    </row>
    <row r="25" spans="2:8" ht="25.5" customHeight="1" x14ac:dyDescent="0.25">
      <c r="B25" s="78" t="s">
        <v>268</v>
      </c>
      <c r="C25" s="83" t="s">
        <v>273</v>
      </c>
      <c r="D25" s="83"/>
      <c r="E25" s="84" t="s">
        <v>274</v>
      </c>
      <c r="F25" s="84"/>
      <c r="G25" s="84"/>
      <c r="H25" s="84"/>
    </row>
    <row r="26" spans="2:8" ht="25.5" customHeight="1" x14ac:dyDescent="0.25">
      <c r="B26" s="79" t="s">
        <v>268</v>
      </c>
      <c r="C26" s="85" t="s">
        <v>275</v>
      </c>
      <c r="D26" s="85"/>
      <c r="E26" s="86" t="s">
        <v>276</v>
      </c>
      <c r="F26" s="86"/>
      <c r="G26" s="86"/>
      <c r="H26" s="86"/>
    </row>
    <row r="27" spans="2:8" ht="25.5" customHeight="1" x14ac:dyDescent="0.25">
      <c r="B27" s="78" t="s">
        <v>268</v>
      </c>
      <c r="C27" s="83" t="s">
        <v>277</v>
      </c>
      <c r="D27" s="83"/>
      <c r="E27" s="84" t="s">
        <v>278</v>
      </c>
      <c r="F27" s="84"/>
      <c r="G27" s="84"/>
      <c r="H27" s="84"/>
    </row>
    <row r="28" spans="2:8" ht="19.5" customHeight="1" x14ac:dyDescent="0.25"/>
    <row r="29" spans="2:8" ht="19.5" customHeight="1" x14ac:dyDescent="0.25"/>
    <row r="30" spans="2:8" ht="19.5" customHeight="1" x14ac:dyDescent="0.25"/>
    <row r="31" spans="2:8" ht="19.5" customHeight="1" x14ac:dyDescent="0.25"/>
    <row r="32" spans="2:8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</sheetData>
  <mergeCells count="15">
    <mergeCell ref="C26:D26"/>
    <mergeCell ref="E26:H26"/>
    <mergeCell ref="C27:D27"/>
    <mergeCell ref="E27:H27"/>
    <mergeCell ref="C23:D23"/>
    <mergeCell ref="E23:H23"/>
    <mergeCell ref="C24:D24"/>
    <mergeCell ref="E24:H24"/>
    <mergeCell ref="C25:D25"/>
    <mergeCell ref="E25:H25"/>
    <mergeCell ref="A2:H2"/>
    <mergeCell ref="A3:H3"/>
    <mergeCell ref="B10:E10"/>
    <mergeCell ref="G10:H10"/>
    <mergeCell ref="B22:H2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Kontaktliste</vt:lpstr>
      <vt:lpstr>Statistik</vt:lpstr>
      <vt:lpstr>Kontaktliste!Drucktitel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2026-09-02T05:20:14Z</dcterms:created>
  <dcterms:modified xsi:type="dcterms:W3CDTF">2026-09-02T09:24:16Z</dcterms:modified>
  <dc:language>en-US</dc:language>
</cp:coreProperties>
</file>