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gutscheinatelier\Generador\"/>
    </mc:Choice>
  </mc:AlternateContent>
  <xr:revisionPtr revIDLastSave="0" documentId="13_ncr:1_{01B493A3-C613-4026-8FB4-301A0612A08A}" xr6:coauthVersionLast="47" xr6:coauthVersionMax="47" xr10:uidLastSave="{00000000-0000-0000-0000-000000000000}"/>
  <bookViews>
    <workbookView xWindow="1380" yWindow="1380" windowWidth="25500" windowHeight="13500" tabRatio="500" xr2:uid="{00000000-000D-0000-FFFF-FFFF00000000}"/>
  </bookViews>
  <sheets>
    <sheet name="Aufgabenplanung" sheetId="1" r:id="rId1"/>
    <sheet name="Listen" sheetId="2" r:id="rId2"/>
  </sheets>
  <definedNames>
    <definedName name="_xlnm._FilterDatabase" localSheetId="0" hidden="1">Aufgabenplanung!$A$9:$O$39</definedName>
    <definedName name="LST_KAT">Listen!$C$4:$C$11</definedName>
    <definedName name="LST_PRIO">Listen!$B$4:$B$6</definedName>
    <definedName name="LST_PROJ">Listen!$D$4:$D$7</definedName>
    <definedName name="LST_STATUS">Listen!$A$4:$A$7</definedName>
    <definedName name="LST_VERANTW">Listen!$E$4:$E$9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" i="1" l="1"/>
  <c r="N39" i="1"/>
  <c r="M39" i="1"/>
  <c r="A39" i="1"/>
  <c r="N38" i="1"/>
  <c r="M38" i="1"/>
  <c r="A38" i="1"/>
  <c r="N37" i="1"/>
  <c r="M37" i="1"/>
  <c r="A37" i="1"/>
  <c r="N36" i="1"/>
  <c r="M36" i="1"/>
  <c r="A36" i="1"/>
  <c r="N35" i="1"/>
  <c r="M35" i="1"/>
  <c r="A35" i="1"/>
  <c r="N34" i="1"/>
  <c r="M34" i="1"/>
  <c r="A34" i="1"/>
  <c r="N33" i="1"/>
  <c r="M33" i="1"/>
  <c r="A33" i="1"/>
  <c r="N32" i="1"/>
  <c r="M32" i="1"/>
  <c r="A32" i="1"/>
  <c r="N31" i="1"/>
  <c r="M31" i="1"/>
  <c r="A31" i="1"/>
  <c r="N30" i="1"/>
  <c r="M30" i="1"/>
  <c r="A30" i="1"/>
  <c r="N29" i="1"/>
  <c r="M29" i="1"/>
  <c r="A29" i="1"/>
  <c r="N28" i="1"/>
  <c r="M28" i="1"/>
  <c r="A28" i="1"/>
  <c r="N27" i="1"/>
  <c r="M27" i="1"/>
  <c r="A27" i="1"/>
  <c r="N26" i="1"/>
  <c r="M26" i="1"/>
  <c r="A26" i="1"/>
  <c r="N25" i="1"/>
  <c r="M25" i="1"/>
  <c r="A25" i="1"/>
  <c r="N24" i="1"/>
  <c r="M24" i="1"/>
  <c r="A24" i="1"/>
  <c r="N23" i="1"/>
  <c r="M23" i="1"/>
  <c r="A23" i="1"/>
  <c r="N22" i="1"/>
  <c r="M22" i="1"/>
  <c r="A22" i="1"/>
  <c r="N21" i="1"/>
  <c r="M21" i="1"/>
  <c r="A21" i="1"/>
  <c r="N20" i="1"/>
  <c r="M20" i="1"/>
  <c r="A20" i="1"/>
  <c r="N19" i="1"/>
  <c r="M19" i="1"/>
  <c r="A19" i="1"/>
  <c r="N18" i="1"/>
  <c r="M18" i="1"/>
  <c r="A18" i="1"/>
  <c r="N17" i="1"/>
  <c r="M17" i="1"/>
  <c r="A17" i="1"/>
  <c r="N16" i="1"/>
  <c r="M16" i="1"/>
  <c r="A16" i="1"/>
  <c r="N15" i="1"/>
  <c r="M15" i="1"/>
  <c r="A15" i="1"/>
  <c r="N14" i="1"/>
  <c r="M14" i="1"/>
  <c r="A14" i="1"/>
  <c r="N13" i="1"/>
  <c r="M13" i="1"/>
  <c r="A13" i="1"/>
  <c r="N12" i="1"/>
  <c r="M12" i="1"/>
  <c r="A12" i="1"/>
  <c r="N11" i="1"/>
  <c r="M11" i="1"/>
  <c r="A11" i="1"/>
  <c r="N10" i="1"/>
  <c r="M10" i="1"/>
  <c r="A10" i="1"/>
  <c r="M6" i="1"/>
  <c r="K6" i="1"/>
  <c r="I6" i="1"/>
  <c r="G6" i="1"/>
  <c r="E6" i="1"/>
  <c r="C6" i="1"/>
  <c r="A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K9" authorId="0" shapeId="0" xr:uid="{00000000-0006-0000-0000-000001000000}">
      <text>
        <r>
          <rPr>
            <sz val="10"/>
            <rFont val="Arial"/>
            <family val="2"/>
          </rPr>
          <t>Geplanter Aufwand in Stunden.</t>
        </r>
      </text>
    </comment>
    <comment ref="N9" authorId="0" shapeId="0" xr:uid="{00000000-0006-0000-0000-000002000000}">
      <text>
        <r>
          <rPr>
            <sz val="10"/>
            <rFont val="Arial"/>
            <family val="2"/>
          </rPr>
          <t>Automatisch aus 'Fällig am' und 'Status':
Überfällig · Heute fällig · Bald fällig (≤3 Tage) · Im Plan · Erledigt.</t>
        </r>
      </text>
    </comment>
  </commentList>
</comments>
</file>

<file path=xl/sharedStrings.xml><?xml version="1.0" encoding="utf-8"?>
<sst xmlns="http://schemas.openxmlformats.org/spreadsheetml/2006/main" count="177" uniqueCount="97">
  <si>
    <t>Ingenieurbüro Muster GmbH</t>
  </si>
  <si>
    <t>AUFGABENPLANUNG</t>
  </si>
  <si>
    <t>Aufgaben, Zuständigkeiten, Termine und Fortschritt zentral steuern</t>
  </si>
  <si>
    <t>AUFGABEN GESAMT</t>
  </si>
  <si>
    <t>OFFEN</t>
  </si>
  <si>
    <t>IN BEARBEITUNG</t>
  </si>
  <si>
    <t>WARTET</t>
  </si>
  <si>
    <t>ERLEDIGT</t>
  </si>
  <si>
    <t>ÜBERFÄLLIG</t>
  </si>
  <si>
    <t>FORTSCHRITT Ø</t>
  </si>
  <si>
    <t>Aufgabenliste</t>
  </si>
  <si>
    <t>Kopfzeile filterbar · gelbe Felder ausfüllen · farbige Felder per Auswahlliste</t>
  </si>
  <si>
    <t>Nr.</t>
  </si>
  <si>
    <t>Aufgabe</t>
  </si>
  <si>
    <t>Projekt</t>
  </si>
  <si>
    <t>Kategorie</t>
  </si>
  <si>
    <t>Verantwortlich</t>
  </si>
  <si>
    <t>Priorität</t>
  </si>
  <si>
    <t>Status</t>
  </si>
  <si>
    <t>Start</t>
  </si>
  <si>
    <t>Fällig am</t>
  </si>
  <si>
    <t>Fortschritt</t>
  </si>
  <si>
    <t>Aufwand geplant (h)</t>
  </si>
  <si>
    <t>Aufwand ist (h)</t>
  </si>
  <si>
    <t>Rest-tage</t>
  </si>
  <si>
    <t>Terminstatus</t>
  </si>
  <si>
    <t>Notizen</t>
  </si>
  <si>
    <t>Grundlagenermittlung abschließen</t>
  </si>
  <si>
    <t>P-2601 Neubau Verwaltungsgebäude</t>
  </si>
  <si>
    <t>Grundlagen</t>
  </si>
  <si>
    <t>M. Schröder</t>
  </si>
  <si>
    <t>Hoch</t>
  </si>
  <si>
    <t>Erledigt</t>
  </si>
  <si>
    <t>Unterlagen vom Bauherrn vollständig</t>
  </si>
  <si>
    <t>Statische Vorbemessung Tragwerk</t>
  </si>
  <si>
    <t>Berechnung</t>
  </si>
  <si>
    <t>L. Petrova</t>
  </si>
  <si>
    <t>In Bearbeitung</t>
  </si>
  <si>
    <t>Lastannahmen final abstimmen</t>
  </si>
  <si>
    <t>Entwurfsplanung Grundrisse</t>
  </si>
  <si>
    <t>Entwurf</t>
  </si>
  <si>
    <t>T. Baumann</t>
  </si>
  <si>
    <t>Mittel</t>
  </si>
  <si>
    <t>Abstimmung mit Architekt offen</t>
  </si>
  <si>
    <t>Bodengutachten prüfen</t>
  </si>
  <si>
    <t>P-2602 Ertüchtigung Brücke</t>
  </si>
  <si>
    <t>Prüfung</t>
  </si>
  <si>
    <t>K. Alt</t>
  </si>
  <si>
    <t>Wartet</t>
  </si>
  <si>
    <t>Wartet auf Laborwerte</t>
  </si>
  <si>
    <t>Bestandsaufnahme vor Ort</t>
  </si>
  <si>
    <t>S. Reimann</t>
  </si>
  <si>
    <t>Fotodokumentation abgelegt</t>
  </si>
  <si>
    <t>Nachrechnung Brückenpfeiler</t>
  </si>
  <si>
    <t>Offen</t>
  </si>
  <si>
    <t>Beginn heute – Priorität A</t>
  </si>
  <si>
    <t>Ausschreibungsunterlagen erstellen</t>
  </si>
  <si>
    <t>P-2603 Erschließung Baugebiet</t>
  </si>
  <si>
    <t>Dokumentation</t>
  </si>
  <si>
    <t>Leistungsverzeichnis je Gewerk</t>
  </si>
  <si>
    <t>Kanalnetzberechnung</t>
  </si>
  <si>
    <t>Regen-/Schmutzwasser getrennt</t>
  </si>
  <si>
    <t>Abstimmung Genehmigungsbehörde</t>
  </si>
  <si>
    <t>Abstimmung</t>
  </si>
  <si>
    <t>Termin anfragen</t>
  </si>
  <si>
    <t>Konstruktionszeichnungen Stahlbau</t>
  </si>
  <si>
    <t>Konstruktion</t>
  </si>
  <si>
    <t>Niedrig</t>
  </si>
  <si>
    <t>Nach Freigabe der Statik</t>
  </si>
  <si>
    <t>Qualitätsprüfung Planunterlagen</t>
  </si>
  <si>
    <t>4-Augen-Prinzip</t>
  </si>
  <si>
    <t>Baustellenbegehung dokumentieren</t>
  </si>
  <si>
    <t>Bauüberwachung</t>
  </si>
  <si>
    <t>Monatlicher Turnus</t>
  </si>
  <si>
    <t>Projektbesprechung vorbereiten</t>
  </si>
  <si>
    <t>Intern</t>
  </si>
  <si>
    <t>Protokoll versendet</t>
  </si>
  <si>
    <t>Angebot Zusatzleistungen kalkulieren</t>
  </si>
  <si>
    <t>Wartet auf Freigabe Geschäftsführung</t>
  </si>
  <si>
    <t>Listen &amp; Einstellungen</t>
  </si>
  <si>
    <t>Auswahllisten für die Dropdowns der Aufgabenliste. Werte hier anpassen oder ergänzen.</t>
  </si>
  <si>
    <t>Legende &amp; Logik</t>
  </si>
  <si>
    <t>Hoch / Mittel / Niedrig – farblich hervorgehoben.</t>
  </si>
  <si>
    <t>Offen · In Bearbeitung · Wartet · Erledigt.</t>
  </si>
  <si>
    <t>Wird automatisch berechnet (nicht ausfüllen).</t>
  </si>
  <si>
    <t xml:space="preserve">  Überfällig</t>
  </si>
  <si>
    <t>Fällig am liegt vor heute und nicht erledigt.</t>
  </si>
  <si>
    <t xml:space="preserve">  Heute fällig</t>
  </si>
  <si>
    <t>Fällig am = heutiges Datum.</t>
  </si>
  <si>
    <t>extern</t>
  </si>
  <si>
    <t xml:space="preserve">  Bald fällig</t>
  </si>
  <si>
    <t>Fällig in den nächsten 3 Tagen.</t>
  </si>
  <si>
    <t xml:space="preserve">  Im Plan</t>
  </si>
  <si>
    <t>Fälligkeit liegt weiter in der Zukunft.</t>
  </si>
  <si>
    <t>0%–100%; Balken zeigt den Stand grafisch.</t>
  </si>
  <si>
    <t>Zeile wird ausgegraut und durchgestrichen.</t>
  </si>
  <si>
    <t>Projekt- und Teamübersicht · Geschäftsjahr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</si>
</sst>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7" x14ac:knownFonts="1">
    <font>
      <sz val="11"/>
      <color theme="1"/>
      <name val="Calibri"/>
      <family val="2"/>
      <charset val="1"/>
    </font>
    <font>
      <b/>
      <sz val="15"/>
      <color rgb="FFFFFFFF"/>
      <name val="Calibri"/>
      <charset val="1"/>
    </font>
    <font>
      <b/>
      <sz val="20"/>
      <color rgb="FFFFFFFF"/>
      <name val="Calibri"/>
      <charset val="1"/>
    </font>
    <font>
      <b/>
      <sz val="11"/>
      <color rgb="FFE0A93C"/>
      <name val="Calibri"/>
      <charset val="1"/>
    </font>
    <font>
      <i/>
      <sz val="9"/>
      <color rgb="FFC7D0D6"/>
      <name val="Calibri"/>
      <charset val="1"/>
    </font>
    <font>
      <b/>
      <sz val="8"/>
      <color rgb="FFFFFFFF"/>
      <name val="Calibri"/>
      <charset val="1"/>
    </font>
    <font>
      <b/>
      <sz val="18"/>
      <color rgb="FF1F2A33"/>
      <name val="Calibri"/>
      <charset val="1"/>
    </font>
    <font>
      <b/>
      <sz val="18"/>
      <color rgb="FF8A97A0"/>
      <name val="Calibri"/>
      <charset val="1"/>
    </font>
    <font>
      <b/>
      <sz val="18"/>
      <color rgb="FF3B7DD8"/>
      <name val="Calibri"/>
      <charset val="1"/>
    </font>
    <font>
      <b/>
      <sz val="18"/>
      <color rgb="FFE0A93C"/>
      <name val="Calibri"/>
      <charset val="1"/>
    </font>
    <font>
      <b/>
      <sz val="18"/>
      <color rgb="FF2E9E5B"/>
      <name val="Calibri"/>
      <charset val="1"/>
    </font>
    <font>
      <b/>
      <sz val="18"/>
      <color rgb="FFD2503C"/>
      <name val="Calibri"/>
      <charset val="1"/>
    </font>
    <font>
      <b/>
      <sz val="18"/>
      <color rgb="FF178F82"/>
      <name val="Calibri"/>
      <charset val="1"/>
    </font>
    <font>
      <b/>
      <sz val="12"/>
      <color rgb="FF1F2A33"/>
      <name val="Calibri"/>
      <charset val="1"/>
    </font>
    <font>
      <i/>
      <sz val="9"/>
      <color rgb="FF8A97A0"/>
      <name val="Calibri"/>
      <charset val="1"/>
    </font>
    <font>
      <b/>
      <sz val="9.5"/>
      <color rgb="FFFFFFFF"/>
      <name val="Calibri"/>
      <charset val="1"/>
    </font>
    <font>
      <sz val="9"/>
      <color rgb="FF8A97A0"/>
      <name val="Calibri"/>
      <charset val="1"/>
    </font>
    <font>
      <b/>
      <sz val="9.5"/>
      <name val="Calibri"/>
      <charset val="1"/>
    </font>
    <font>
      <b/>
      <sz val="9"/>
      <name val="Calibri"/>
      <charset val="1"/>
    </font>
    <font>
      <sz val="9"/>
      <color rgb="FF555555"/>
      <name val="Calibri"/>
      <charset val="1"/>
    </font>
    <font>
      <sz val="9.5"/>
      <name val="Calibri"/>
      <charset val="1"/>
    </font>
    <font>
      <sz val="10"/>
      <name val="Arial"/>
      <family val="2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name val="Calibri"/>
      <charset val="1"/>
    </font>
    <font>
      <b/>
      <sz val="9"/>
      <color rgb="FF1F2A33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178F82"/>
        <bgColor rgb="FF2E9E5B"/>
      </patternFill>
    </fill>
    <fill>
      <patternFill patternType="solid">
        <fgColor rgb="FF1F2A33"/>
        <bgColor rgb="FF2C3A45"/>
      </patternFill>
    </fill>
    <fill>
      <patternFill patternType="solid">
        <fgColor rgb="FF2C3A45"/>
        <bgColor rgb="FF1F2A33"/>
      </patternFill>
    </fill>
    <fill>
      <patternFill patternType="solid">
        <fgColor rgb="FF8A97A0"/>
        <bgColor rgb="FF9AA4AB"/>
      </patternFill>
    </fill>
    <fill>
      <patternFill patternType="solid">
        <fgColor rgb="FF3B7DD8"/>
        <bgColor rgb="FF2B5C9E"/>
      </patternFill>
    </fill>
    <fill>
      <patternFill patternType="solid">
        <fgColor rgb="FFE0A93C"/>
        <bgColor rgb="FFFFCC00"/>
      </patternFill>
    </fill>
    <fill>
      <patternFill patternType="solid">
        <fgColor rgb="FF2E9E5B"/>
        <bgColor rgb="FF178F82"/>
      </patternFill>
    </fill>
    <fill>
      <patternFill patternType="solid">
        <fgColor rgb="FFD2503C"/>
        <bgColor rgb="FFB23A28"/>
      </patternFill>
    </fill>
    <fill>
      <patternFill patternType="solid">
        <fgColor rgb="FFFFFFFF"/>
        <bgColor rgb="FFF5F7F8"/>
      </patternFill>
    </fill>
    <fill>
      <patternFill patternType="solid">
        <fgColor rgb="FFF5F7F8"/>
        <bgColor rgb="FFFFFFFF"/>
      </patternFill>
    </fill>
  </fills>
  <borders count="9">
    <border>
      <left/>
      <right/>
      <top/>
      <bottom/>
      <diagonal/>
    </border>
    <border>
      <left style="thin">
        <color rgb="FF1F2A33"/>
      </left>
      <right style="thin">
        <color rgb="FF1F2A33"/>
      </right>
      <top style="thin">
        <color rgb="FF1F2A33"/>
      </top>
      <bottom style="thin">
        <color rgb="FF1F2A33"/>
      </bottom>
      <diagonal/>
    </border>
    <border>
      <left style="thin">
        <color rgb="FF8A97A0"/>
      </left>
      <right style="thin">
        <color rgb="FF8A97A0"/>
      </right>
      <top style="thin">
        <color rgb="FF8A97A0"/>
      </top>
      <bottom style="thin">
        <color rgb="FF8A97A0"/>
      </bottom>
      <diagonal/>
    </border>
    <border>
      <left style="thin">
        <color rgb="FF3B7DD8"/>
      </left>
      <right style="thin">
        <color rgb="FF3B7DD8"/>
      </right>
      <top style="thin">
        <color rgb="FF3B7DD8"/>
      </top>
      <bottom style="thin">
        <color rgb="FF3B7DD8"/>
      </bottom>
      <diagonal/>
    </border>
    <border>
      <left style="thin">
        <color rgb="FFE0A93C"/>
      </left>
      <right style="thin">
        <color rgb="FFE0A93C"/>
      </right>
      <top style="thin">
        <color rgb="FFE0A93C"/>
      </top>
      <bottom style="thin">
        <color rgb="FFE0A93C"/>
      </bottom>
      <diagonal/>
    </border>
    <border>
      <left style="thin">
        <color rgb="FF2E9E5B"/>
      </left>
      <right style="thin">
        <color rgb="FF2E9E5B"/>
      </right>
      <top style="thin">
        <color rgb="FF2E9E5B"/>
      </top>
      <bottom style="thin">
        <color rgb="FF2E9E5B"/>
      </bottom>
      <diagonal/>
    </border>
    <border>
      <left style="thin">
        <color rgb="FFD2503C"/>
      </left>
      <right style="thin">
        <color rgb="FFD2503C"/>
      </right>
      <top style="thin">
        <color rgb="FFD2503C"/>
      </top>
      <bottom style="thin">
        <color rgb="FFD2503C"/>
      </bottom>
      <diagonal/>
    </border>
    <border>
      <left style="thin">
        <color rgb="FF178F82"/>
      </left>
      <right style="thin">
        <color rgb="FF178F82"/>
      </right>
      <top style="thin">
        <color rgb="FF178F82"/>
      </top>
      <bottom style="thin">
        <color rgb="FF178F82"/>
      </bottom>
      <diagonal/>
    </border>
    <border>
      <left style="thin">
        <color rgb="FFD5DCE0"/>
      </left>
      <right style="thin">
        <color rgb="FFD5DCE0"/>
      </right>
      <top style="thin">
        <color rgb="FFD5DCE0"/>
      </top>
      <bottom style="thin">
        <color rgb="FFD5DCE0"/>
      </bottom>
      <diagonal/>
    </border>
  </borders>
  <cellStyleXfs count="1">
    <xf numFmtId="0" fontId="0" fillId="0" borderId="0"/>
  </cellStyleXfs>
  <cellXfs count="57">
    <xf numFmtId="0" fontId="0" fillId="0" borderId="0" xfId="0"/>
    <xf numFmtId="1" fontId="7" fillId="10" borderId="2" xfId="0" applyNumberFormat="1" applyFont="1" applyFill="1" applyBorder="1" applyAlignment="1">
      <alignment horizontal="center" vertical="center"/>
    </xf>
    <xf numFmtId="1" fontId="6" fillId="10" borderId="1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0" fillId="2" borderId="0" xfId="0" applyFill="1"/>
    <xf numFmtId="0" fontId="16" fillId="10" borderId="8" xfId="0" applyFont="1" applyFill="1" applyBorder="1" applyAlignment="1">
      <alignment horizontal="center" vertical="center"/>
    </xf>
    <xf numFmtId="0" fontId="17" fillId="10" borderId="8" xfId="0" applyFont="1" applyFill="1" applyBorder="1" applyAlignment="1">
      <alignment horizontal="left" vertical="center"/>
    </xf>
    <xf numFmtId="0" fontId="0" fillId="10" borderId="8" xfId="0" applyFill="1" applyBorder="1" applyAlignment="1">
      <alignment horizontal="left" vertical="center"/>
    </xf>
    <xf numFmtId="0" fontId="0" fillId="10" borderId="8" xfId="0" applyFill="1" applyBorder="1" applyAlignment="1">
      <alignment horizontal="center" vertical="center"/>
    </xf>
    <xf numFmtId="0" fontId="18" fillId="10" borderId="8" xfId="0" applyFont="1" applyFill="1" applyBorder="1" applyAlignment="1">
      <alignment horizontal="center" vertical="center"/>
    </xf>
    <xf numFmtId="164" fontId="0" fillId="10" borderId="8" xfId="0" applyNumberFormat="1" applyFill="1" applyBorder="1" applyAlignment="1">
      <alignment horizontal="center" vertical="center"/>
    </xf>
    <xf numFmtId="9" fontId="0" fillId="10" borderId="8" xfId="0" applyNumberFormat="1" applyFill="1" applyBorder="1" applyAlignment="1">
      <alignment horizontal="center" vertical="center"/>
    </xf>
    <xf numFmtId="1" fontId="0" fillId="10" borderId="8" xfId="0" applyNumberFormat="1" applyFill="1" applyBorder="1" applyAlignment="1">
      <alignment horizontal="center" vertical="center"/>
    </xf>
    <xf numFmtId="0" fontId="19" fillId="10" borderId="8" xfId="0" applyFont="1" applyFill="1" applyBorder="1" applyAlignment="1">
      <alignment horizontal="left" vertical="center"/>
    </xf>
    <xf numFmtId="0" fontId="16" fillId="11" borderId="8" xfId="0" applyFont="1" applyFill="1" applyBorder="1" applyAlignment="1">
      <alignment horizontal="center" vertical="center"/>
    </xf>
    <xf numFmtId="0" fontId="17" fillId="11" borderId="8" xfId="0" applyFont="1" applyFill="1" applyBorder="1" applyAlignment="1">
      <alignment horizontal="left" vertical="center"/>
    </xf>
    <xf numFmtId="0" fontId="0" fillId="11" borderId="8" xfId="0" applyFill="1" applyBorder="1" applyAlignment="1">
      <alignment horizontal="left" vertical="center"/>
    </xf>
    <xf numFmtId="0" fontId="0" fillId="11" borderId="8" xfId="0" applyFill="1" applyBorder="1" applyAlignment="1">
      <alignment horizontal="center" vertical="center"/>
    </xf>
    <xf numFmtId="0" fontId="18" fillId="11" borderId="8" xfId="0" applyFont="1" applyFill="1" applyBorder="1" applyAlignment="1">
      <alignment horizontal="center" vertical="center"/>
    </xf>
    <xf numFmtId="164" fontId="0" fillId="11" borderId="8" xfId="0" applyNumberFormat="1" applyFill="1" applyBorder="1" applyAlignment="1">
      <alignment horizontal="center" vertical="center"/>
    </xf>
    <xf numFmtId="9" fontId="0" fillId="11" borderId="8" xfId="0" applyNumberFormat="1" applyFill="1" applyBorder="1" applyAlignment="1">
      <alignment horizontal="center" vertical="center"/>
    </xf>
    <xf numFmtId="1" fontId="0" fillId="11" borderId="8" xfId="0" applyNumberFormat="1" applyFill="1" applyBorder="1" applyAlignment="1">
      <alignment horizontal="center" vertical="center"/>
    </xf>
    <xf numFmtId="0" fontId="19" fillId="11" borderId="8" xfId="0" applyFont="1" applyFill="1" applyBorder="1" applyAlignment="1">
      <alignment horizontal="left" vertical="center"/>
    </xf>
    <xf numFmtId="0" fontId="20" fillId="10" borderId="8" xfId="0" applyFont="1" applyFill="1" applyBorder="1"/>
    <xf numFmtId="0" fontId="0" fillId="10" borderId="8" xfId="0" applyFill="1" applyBorder="1"/>
    <xf numFmtId="0" fontId="19" fillId="10" borderId="8" xfId="0" applyFont="1" applyFill="1" applyBorder="1"/>
    <xf numFmtId="0" fontId="20" fillId="11" borderId="8" xfId="0" applyFont="1" applyFill="1" applyBorder="1"/>
    <xf numFmtId="0" fontId="0" fillId="11" borderId="8" xfId="0" applyFill="1" applyBorder="1"/>
    <xf numFmtId="0" fontId="19" fillId="11" borderId="8" xfId="0" applyFont="1" applyFill="1" applyBorder="1"/>
    <xf numFmtId="0" fontId="24" fillId="2" borderId="8" xfId="0" applyFont="1" applyFill="1" applyBorder="1" applyAlignment="1">
      <alignment horizontal="center" vertical="center"/>
    </xf>
    <xf numFmtId="0" fontId="25" fillId="10" borderId="8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5" fillId="11" borderId="8" xfId="0" applyFont="1" applyFill="1" applyBorder="1" applyAlignment="1">
      <alignment horizontal="left" vertical="center"/>
    </xf>
    <xf numFmtId="1" fontId="8" fillId="10" borderId="3" xfId="0" applyNumberFormat="1" applyFont="1" applyFill="1" applyBorder="1" applyAlignment="1">
      <alignment horizontal="center" vertical="center"/>
    </xf>
    <xf numFmtId="1" fontId="9" fillId="10" borderId="4" xfId="0" applyNumberFormat="1" applyFont="1" applyFill="1" applyBorder="1" applyAlignment="1">
      <alignment horizontal="center" vertical="center"/>
    </xf>
    <xf numFmtId="1" fontId="10" fillId="10" borderId="5" xfId="0" applyNumberFormat="1" applyFont="1" applyFill="1" applyBorder="1" applyAlignment="1">
      <alignment horizontal="center" vertical="center"/>
    </xf>
    <xf numFmtId="1" fontId="11" fillId="10" borderId="6" xfId="0" applyNumberFormat="1" applyFont="1" applyFill="1" applyBorder="1" applyAlignment="1">
      <alignment horizontal="center" vertical="center"/>
    </xf>
    <xf numFmtId="9" fontId="12" fillId="10" borderId="7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22" fillId="3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2" borderId="0" xfId="0" applyFont="1" applyFill="1" applyAlignment="1">
      <alignment horizontal="left" vertical="center"/>
    </xf>
    <xf numFmtId="0" fontId="15" fillId="3" borderId="8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3" borderId="0" xfId="0" applyFont="1" applyFill="1" applyAlignment="1">
      <alignment horizontal="left" vertical="center"/>
    </xf>
  </cellXfs>
  <cellStyles count="1">
    <cellStyle name="Standard" xfId="0" builtinId="0"/>
  </cellStyles>
  <dxfs count="17">
    <dxf>
      <font>
        <i/>
        <strike/>
        <color rgb="FF9AA4AB"/>
        <name val="Calibri"/>
        <charset val="1"/>
      </font>
      <fill>
        <patternFill>
          <bgColor rgb="FFF5F7F8"/>
        </patternFill>
      </fill>
    </dxf>
    <dxf>
      <font>
        <b/>
        <color rgb="FF9AA4AB"/>
        <name val="Calibri"/>
        <charset val="1"/>
      </font>
      <fill>
        <patternFill>
          <bgColor rgb="FFF5F7F8"/>
        </patternFill>
      </fill>
    </dxf>
    <dxf>
      <font>
        <b/>
        <color rgb="FF6B767E"/>
        <name val="Calibri"/>
        <charset val="1"/>
      </font>
      <fill>
        <patternFill>
          <bgColor rgb="FFE6EAED"/>
        </patternFill>
      </fill>
    </dxf>
    <dxf>
      <font>
        <b/>
        <color rgb="FF23703F"/>
        <name val="Calibri"/>
        <charset val="1"/>
      </font>
      <fill>
        <patternFill>
          <bgColor rgb="FFD6EEDD"/>
        </patternFill>
      </fill>
    </dxf>
    <dxf>
      <font>
        <b/>
        <color rgb="FF8A5E14"/>
        <name val="Calibri"/>
        <charset val="1"/>
      </font>
      <fill>
        <patternFill>
          <bgColor rgb="FFFBEBCB"/>
        </patternFill>
      </fill>
    </dxf>
    <dxf>
      <font>
        <b/>
        <color rgb="FFA85A16"/>
        <name val="Calibri"/>
        <charset val="1"/>
      </font>
      <fill>
        <patternFill>
          <bgColor rgb="FFFBE0C4"/>
        </patternFill>
      </fill>
    </dxf>
    <dxf>
      <font>
        <b/>
        <color rgb="FFB23A28"/>
        <name val="Calibri"/>
        <charset val="1"/>
      </font>
      <fill>
        <patternFill>
          <bgColor rgb="FFF6D9D3"/>
        </patternFill>
      </fill>
    </dxf>
    <dxf>
      <font>
        <b/>
        <color rgb="FFB23A28"/>
        <name val="Calibri"/>
        <charset val="1"/>
      </font>
    </dxf>
    <dxf>
      <font>
        <b/>
        <color rgb="FFB23A28"/>
        <name val="Calibri"/>
        <charset val="1"/>
      </font>
      <fill>
        <patternFill>
          <bgColor rgb="FFF6D9D3"/>
        </patternFill>
      </fill>
    </dxf>
    <dxf>
      <font>
        <b/>
        <color rgb="FF23703F"/>
        <name val="Calibri"/>
        <charset val="1"/>
      </font>
      <fill>
        <patternFill>
          <bgColor rgb="FFD6EEDD"/>
        </patternFill>
      </fill>
    </dxf>
    <dxf>
      <font>
        <b/>
        <color rgb="FF8A5E14"/>
        <name val="Calibri"/>
        <charset val="1"/>
      </font>
      <fill>
        <patternFill>
          <bgColor rgb="FFFBEBCB"/>
        </patternFill>
      </fill>
    </dxf>
    <dxf>
      <font>
        <b/>
        <color rgb="FF2B5C9E"/>
        <name val="Calibri"/>
        <charset val="1"/>
      </font>
      <fill>
        <patternFill>
          <bgColor rgb="FFD8E6F8"/>
        </patternFill>
      </fill>
    </dxf>
    <dxf>
      <font>
        <b/>
        <color rgb="FF4A5760"/>
        <name val="Calibri"/>
        <charset val="1"/>
      </font>
      <fill>
        <patternFill>
          <bgColor rgb="FFE6EAED"/>
        </patternFill>
      </fill>
    </dxf>
    <dxf>
      <font>
        <b/>
        <color rgb="FF3B7A50"/>
        <name val="Calibri"/>
        <charset val="1"/>
      </font>
      <fill>
        <patternFill>
          <bgColor rgb="FFDCEDE0"/>
        </patternFill>
      </fill>
    </dxf>
    <dxf>
      <font>
        <b/>
        <color rgb="FF8A5E14"/>
        <name val="Calibri"/>
        <charset val="1"/>
      </font>
      <fill>
        <patternFill>
          <bgColor rgb="FFFBEBCB"/>
        </patternFill>
      </fill>
    </dxf>
    <dxf>
      <font>
        <b/>
        <color rgb="FFB23A28"/>
        <name val="Calibri"/>
        <charset val="1"/>
      </font>
      <fill>
        <patternFill>
          <bgColor rgb="FFF6D9D3"/>
        </patternFill>
      </fill>
    </dxf>
    <dxf>
      <font>
        <i/>
        <strike/>
        <color rgb="FF9AA4AB"/>
        <name val="Calibri"/>
        <charset val="1"/>
      </font>
      <fill>
        <patternFill>
          <bgColor rgb="FFF5F7F8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3703F"/>
      <rgbColor rgb="FF000080"/>
      <rgbColor rgb="FF8A5E14"/>
      <rgbColor rgb="FF800080"/>
      <rgbColor rgb="FF178F82"/>
      <rgbColor rgb="FFD5DCE0"/>
      <rgbColor rgb="FF6B767E"/>
      <rgbColor rgb="FF9AA4AB"/>
      <rgbColor rgb="FFA85A16"/>
      <rgbColor rgb="FFFBEBCB"/>
      <rgbColor rgb="FFDCEDE0"/>
      <rgbColor rgb="FF660066"/>
      <rgbColor rgb="FFFF8080"/>
      <rgbColor rgb="FF2B5C9E"/>
      <rgbColor rgb="FFC7D0D6"/>
      <rgbColor rgb="FF000080"/>
      <rgbColor rgb="FFFF00FF"/>
      <rgbColor rgb="FFFFFF00"/>
      <rgbColor rgb="FF00FFFF"/>
      <rgbColor rgb="FF800080"/>
      <rgbColor rgb="FF800000"/>
      <rgbColor rgb="FF3B7A50"/>
      <rgbColor rgb="FF0000FF"/>
      <rgbColor rgb="FF00CCFF"/>
      <rgbColor rgb="FFD8E6F8"/>
      <rgbColor rgb="FFD6EEDD"/>
      <rgbColor rgb="FFF5F7F8"/>
      <rgbColor rgb="FFE6EAED"/>
      <rgbColor rgb="FFF6D9D3"/>
      <rgbColor rgb="FFCC99FF"/>
      <rgbColor rgb="FFFBE0C4"/>
      <rgbColor rgb="FF3B7DD8"/>
      <rgbColor rgb="FF33CCCC"/>
      <rgbColor rgb="FF99CC00"/>
      <rgbColor rgb="FFFFCC00"/>
      <rgbColor rgb="FFE0A93C"/>
      <rgbColor rgb="FFD2503C"/>
      <rgbColor rgb="FF666666"/>
      <rgbColor rgb="FF8A97A0"/>
      <rgbColor rgb="FF003366"/>
      <rgbColor rgb="FF2E9E5B"/>
      <rgbColor rgb="FF003300"/>
      <rgbColor rgb="FF1F2A33"/>
      <rgbColor rgb="FFB23A28"/>
      <rgbColor rgb="FF555555"/>
      <rgbColor rgb="FF4A5760"/>
      <rgbColor rgb="FF2C3A4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2A33"/>
    <pageSetUpPr fitToPage="1"/>
  </sheetPr>
  <dimension ref="A1:O39"/>
  <sheetViews>
    <sheetView showGridLines="0"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G2" sqref="G2:L2"/>
    </sheetView>
  </sheetViews>
  <sheetFormatPr baseColWidth="10" defaultColWidth="8.7109375" defaultRowHeight="15" x14ac:dyDescent="0.25"/>
  <cols>
    <col min="1" max="1" width="4" customWidth="1"/>
    <col min="2" max="2" width="30" customWidth="1"/>
    <col min="3" max="3" width="26" customWidth="1"/>
    <col min="4" max="5" width="15" customWidth="1"/>
    <col min="6" max="6" width="11" customWidth="1"/>
    <col min="7" max="7" width="15" customWidth="1"/>
    <col min="8" max="9" width="12" customWidth="1"/>
    <col min="10" max="11" width="11" customWidth="1"/>
    <col min="12" max="12" width="10" customWidth="1"/>
    <col min="13" max="13" width="9" customWidth="1"/>
    <col min="14" max="14" width="14" customWidth="1"/>
    <col min="15" max="15" width="32" customWidth="1"/>
  </cols>
  <sheetData>
    <row r="1" spans="1:15" ht="6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33.75" customHeight="1" x14ac:dyDescent="0.25">
      <c r="A2" s="13" t="s">
        <v>0</v>
      </c>
      <c r="B2" s="13"/>
      <c r="C2" s="13"/>
      <c r="D2" s="13"/>
      <c r="E2" s="13"/>
      <c r="F2" s="13"/>
      <c r="G2" s="56" t="s">
        <v>1</v>
      </c>
      <c r="H2" s="56"/>
      <c r="I2" s="56"/>
      <c r="J2" s="56"/>
      <c r="K2" s="56"/>
      <c r="L2" s="56"/>
      <c r="M2" s="12" t="str">
        <f ca="1">"Stand: "&amp;TEXT(TODAY(),"DD.MM.AAAA")</f>
        <v>Stand: 02.09.2026</v>
      </c>
      <c r="N2" s="12"/>
      <c r="O2" s="12"/>
    </row>
    <row r="3" spans="1:15" ht="16.5" customHeight="1" x14ac:dyDescent="0.25">
      <c r="A3" s="11" t="s">
        <v>96</v>
      </c>
      <c r="B3" s="11"/>
      <c r="C3" s="11"/>
      <c r="D3" s="11"/>
      <c r="E3" s="11"/>
      <c r="F3" s="11"/>
      <c r="G3" s="10" t="s">
        <v>2</v>
      </c>
      <c r="H3" s="10"/>
      <c r="I3" s="10"/>
      <c r="J3" s="10"/>
      <c r="K3" s="10"/>
      <c r="L3" s="10"/>
      <c r="M3" s="10"/>
      <c r="N3" s="10"/>
      <c r="O3" s="10"/>
    </row>
    <row r="4" spans="1:15" ht="6" customHeight="1" x14ac:dyDescent="0.25"/>
    <row r="5" spans="1:15" ht="15" customHeight="1" x14ac:dyDescent="0.25">
      <c r="A5" s="9" t="s">
        <v>3</v>
      </c>
      <c r="B5" s="9"/>
      <c r="C5" s="8" t="s">
        <v>4</v>
      </c>
      <c r="D5" s="8"/>
      <c r="E5" s="7" t="s">
        <v>5</v>
      </c>
      <c r="F5" s="7"/>
      <c r="G5" s="6" t="s">
        <v>6</v>
      </c>
      <c r="H5" s="6"/>
      <c r="I5" s="5" t="s">
        <v>7</v>
      </c>
      <c r="J5" s="5"/>
      <c r="K5" s="4" t="s">
        <v>8</v>
      </c>
      <c r="L5" s="4"/>
      <c r="M5" s="3" t="s">
        <v>9</v>
      </c>
      <c r="N5" s="3"/>
      <c r="O5" s="3"/>
    </row>
    <row r="6" spans="1:15" ht="30" customHeight="1" x14ac:dyDescent="0.25">
      <c r="A6" s="2">
        <f>COUNTA($B$10:$B$39)</f>
        <v>14</v>
      </c>
      <c r="B6" s="2"/>
      <c r="C6" s="1">
        <f>COUNTIF($G$10:$G$39,"Offen")</f>
        <v>6</v>
      </c>
      <c r="D6" s="1"/>
      <c r="E6" s="44">
        <f>COUNTIF($G$10:$G$39,"In Bearbeitung")</f>
        <v>3</v>
      </c>
      <c r="F6" s="44"/>
      <c r="G6" s="45">
        <f>COUNTIF($G$10:$G$39,"Wartet")</f>
        <v>2</v>
      </c>
      <c r="H6" s="45"/>
      <c r="I6" s="46">
        <f>COUNTIF($G$10:$G$39,"Erledigt")</f>
        <v>3</v>
      </c>
      <c r="J6" s="46"/>
      <c r="K6" s="47">
        <f ca="1">SUMPRODUCT(($B$10:$B$39&lt;&gt;"")*($I$10:$I$39&lt;&gt;"")*($I$10:$I$39&lt;TODAY())*($G$10:$G$39&lt;&gt;"Erledigt"))</f>
        <v>2</v>
      </c>
      <c r="L6" s="47"/>
      <c r="M6" s="48">
        <f>IFERROR(SUMPRODUCT(($B$10:$B$39&lt;&gt;"")*$J$10:$J$39)/COUNTA($B$10:$B$39),0)</f>
        <v>0.33928571428571436</v>
      </c>
      <c r="N6" s="48"/>
      <c r="O6" s="48"/>
    </row>
    <row r="7" spans="1:15" ht="7.5" customHeight="1" x14ac:dyDescent="0.25"/>
    <row r="8" spans="1:15" ht="18" customHeight="1" x14ac:dyDescent="0.25">
      <c r="A8" s="49" t="s">
        <v>10</v>
      </c>
      <c r="B8" s="49"/>
      <c r="C8" s="49"/>
      <c r="D8" s="49"/>
      <c r="E8" s="49"/>
      <c r="F8" s="49"/>
      <c r="G8" s="49"/>
      <c r="H8" s="49"/>
      <c r="I8" s="50" t="s">
        <v>11</v>
      </c>
      <c r="J8" s="50"/>
      <c r="K8" s="50"/>
      <c r="L8" s="50"/>
      <c r="M8" s="50"/>
      <c r="N8" s="50"/>
      <c r="O8" s="50"/>
    </row>
    <row r="9" spans="1:15" s="55" customFormat="1" ht="30" customHeight="1" x14ac:dyDescent="0.25">
      <c r="A9" s="54" t="s">
        <v>12</v>
      </c>
      <c r="B9" s="54" t="s">
        <v>13</v>
      </c>
      <c r="C9" s="54" t="s">
        <v>14</v>
      </c>
      <c r="D9" s="54" t="s">
        <v>15</v>
      </c>
      <c r="E9" s="54" t="s">
        <v>16</v>
      </c>
      <c r="F9" s="54" t="s">
        <v>17</v>
      </c>
      <c r="G9" s="54" t="s">
        <v>18</v>
      </c>
      <c r="H9" s="54" t="s">
        <v>19</v>
      </c>
      <c r="I9" s="54" t="s">
        <v>20</v>
      </c>
      <c r="J9" s="54" t="s">
        <v>21</v>
      </c>
      <c r="K9" s="54" t="s">
        <v>22</v>
      </c>
      <c r="L9" s="54" t="s">
        <v>23</v>
      </c>
      <c r="M9" s="54" t="s">
        <v>24</v>
      </c>
      <c r="N9" s="54" t="s">
        <v>25</v>
      </c>
      <c r="O9" s="54" t="s">
        <v>26</v>
      </c>
    </row>
    <row r="10" spans="1:15" ht="15.75" customHeight="1" x14ac:dyDescent="0.25">
      <c r="A10" s="15">
        <f t="shared" ref="A10:A39" si="0">IF($B10="","",ROW()-9)</f>
        <v>1</v>
      </c>
      <c r="B10" s="16" t="s">
        <v>27</v>
      </c>
      <c r="C10" s="17" t="s">
        <v>28</v>
      </c>
      <c r="D10" s="18" t="s">
        <v>29</v>
      </c>
      <c r="E10" s="18" t="s">
        <v>30</v>
      </c>
      <c r="F10" s="19" t="s">
        <v>31</v>
      </c>
      <c r="G10" s="19" t="s">
        <v>32</v>
      </c>
      <c r="H10" s="20">
        <v>46238</v>
      </c>
      <c r="I10" s="20">
        <v>46252</v>
      </c>
      <c r="J10" s="21">
        <v>1</v>
      </c>
      <c r="K10" s="22">
        <v>24</v>
      </c>
      <c r="L10" s="22">
        <v>22</v>
      </c>
      <c r="M10" s="22" t="str">
        <f t="shared" ref="M10:M39" ca="1" si="1">IF(OR($I10="",$G10="Erledigt"),"",$I10-TODAY())</f>
        <v/>
      </c>
      <c r="N10" s="19" t="str">
        <f t="shared" ref="N10:N39" ca="1" si="2">IF($B10="","",IF($G10="Erledigt","Erledigt",IF($I10="","—",IF($I10&lt;TODAY(),"Überfällig",IF($I10=TODAY(),"Heute fällig",IF($I10&lt;=TODAY()+3,"Bald fällig","Im Plan"))))))</f>
        <v>Erledigt</v>
      </c>
      <c r="O10" s="23" t="s">
        <v>33</v>
      </c>
    </row>
    <row r="11" spans="1:15" ht="15.75" customHeight="1" x14ac:dyDescent="0.25">
      <c r="A11" s="24">
        <f t="shared" si="0"/>
        <v>2</v>
      </c>
      <c r="B11" s="25" t="s">
        <v>34</v>
      </c>
      <c r="C11" s="26" t="s">
        <v>28</v>
      </c>
      <c r="D11" s="27" t="s">
        <v>35</v>
      </c>
      <c r="E11" s="27" t="s">
        <v>36</v>
      </c>
      <c r="F11" s="28" t="s">
        <v>31</v>
      </c>
      <c r="G11" s="28" t="s">
        <v>37</v>
      </c>
      <c r="H11" s="29">
        <v>46253</v>
      </c>
      <c r="I11" s="29">
        <v>46269</v>
      </c>
      <c r="J11" s="30">
        <v>0.6</v>
      </c>
      <c r="K11" s="31">
        <v>40</v>
      </c>
      <c r="L11" s="31">
        <v>26</v>
      </c>
      <c r="M11" s="31">
        <f t="shared" ca="1" si="1"/>
        <v>2</v>
      </c>
      <c r="N11" s="28" t="str">
        <f t="shared" ca="1" si="2"/>
        <v>Bald fällig</v>
      </c>
      <c r="O11" s="32" t="s">
        <v>38</v>
      </c>
    </row>
    <row r="12" spans="1:15" ht="15.75" customHeight="1" x14ac:dyDescent="0.25">
      <c r="A12" s="15">
        <f t="shared" si="0"/>
        <v>3</v>
      </c>
      <c r="B12" s="16" t="s">
        <v>39</v>
      </c>
      <c r="C12" s="17" t="s">
        <v>28</v>
      </c>
      <c r="D12" s="18" t="s">
        <v>40</v>
      </c>
      <c r="E12" s="18" t="s">
        <v>41</v>
      </c>
      <c r="F12" s="19" t="s">
        <v>42</v>
      </c>
      <c r="G12" s="19" t="s">
        <v>37</v>
      </c>
      <c r="H12" s="20">
        <v>46254</v>
      </c>
      <c r="I12" s="20">
        <v>46276</v>
      </c>
      <c r="J12" s="21">
        <v>0.45</v>
      </c>
      <c r="K12" s="22">
        <v>32</v>
      </c>
      <c r="L12" s="22">
        <v>14</v>
      </c>
      <c r="M12" s="22">
        <f t="shared" ca="1" si="1"/>
        <v>9</v>
      </c>
      <c r="N12" s="19" t="str">
        <f t="shared" ca="1" si="2"/>
        <v>Im Plan</v>
      </c>
      <c r="O12" s="23" t="s">
        <v>43</v>
      </c>
    </row>
    <row r="13" spans="1:15" ht="15.75" customHeight="1" x14ac:dyDescent="0.25">
      <c r="A13" s="24">
        <f t="shared" si="0"/>
        <v>4</v>
      </c>
      <c r="B13" s="25" t="s">
        <v>44</v>
      </c>
      <c r="C13" s="26" t="s">
        <v>45</v>
      </c>
      <c r="D13" s="27" t="s">
        <v>46</v>
      </c>
      <c r="E13" s="27" t="s">
        <v>47</v>
      </c>
      <c r="F13" s="28" t="s">
        <v>42</v>
      </c>
      <c r="G13" s="28" t="s">
        <v>48</v>
      </c>
      <c r="H13" s="29">
        <v>46246</v>
      </c>
      <c r="I13" s="29">
        <v>46262</v>
      </c>
      <c r="J13" s="30">
        <v>0.2</v>
      </c>
      <c r="K13" s="31">
        <v>8</v>
      </c>
      <c r="L13" s="31">
        <v>3</v>
      </c>
      <c r="M13" s="31">
        <f t="shared" ca="1" si="1"/>
        <v>-5</v>
      </c>
      <c r="N13" s="28" t="str">
        <f t="shared" ca="1" si="2"/>
        <v>Überfällig</v>
      </c>
      <c r="O13" s="32" t="s">
        <v>49</v>
      </c>
    </row>
    <row r="14" spans="1:15" ht="15.75" customHeight="1" x14ac:dyDescent="0.25">
      <c r="A14" s="15">
        <f t="shared" si="0"/>
        <v>5</v>
      </c>
      <c r="B14" s="16" t="s">
        <v>50</v>
      </c>
      <c r="C14" s="17" t="s">
        <v>45</v>
      </c>
      <c r="D14" s="18" t="s">
        <v>29</v>
      </c>
      <c r="E14" s="18" t="s">
        <v>51</v>
      </c>
      <c r="F14" s="19" t="s">
        <v>31</v>
      </c>
      <c r="G14" s="19" t="s">
        <v>32</v>
      </c>
      <c r="H14" s="20">
        <v>46237</v>
      </c>
      <c r="I14" s="20">
        <v>46244</v>
      </c>
      <c r="J14" s="21">
        <v>1</v>
      </c>
      <c r="K14" s="22">
        <v>16</v>
      </c>
      <c r="L14" s="22">
        <v>18</v>
      </c>
      <c r="M14" s="22" t="str">
        <f t="shared" ca="1" si="1"/>
        <v/>
      </c>
      <c r="N14" s="19" t="str">
        <f t="shared" ca="1" si="2"/>
        <v>Erledigt</v>
      </c>
      <c r="O14" s="23" t="s">
        <v>52</v>
      </c>
    </row>
    <row r="15" spans="1:15" ht="15.75" customHeight="1" x14ac:dyDescent="0.25">
      <c r="A15" s="24">
        <f t="shared" si="0"/>
        <v>6</v>
      </c>
      <c r="B15" s="25" t="s">
        <v>53</v>
      </c>
      <c r="C15" s="26" t="s">
        <v>45</v>
      </c>
      <c r="D15" s="27" t="s">
        <v>35</v>
      </c>
      <c r="E15" s="27" t="s">
        <v>36</v>
      </c>
      <c r="F15" s="28" t="s">
        <v>31</v>
      </c>
      <c r="G15" s="28" t="s">
        <v>54</v>
      </c>
      <c r="H15" s="29">
        <v>46266</v>
      </c>
      <c r="I15" s="29">
        <v>46267</v>
      </c>
      <c r="J15" s="30">
        <v>0</v>
      </c>
      <c r="K15" s="31">
        <v>36</v>
      </c>
      <c r="L15" s="31">
        <v>0</v>
      </c>
      <c r="M15" s="31">
        <f t="shared" ca="1" si="1"/>
        <v>0</v>
      </c>
      <c r="N15" s="28" t="str">
        <f t="shared" ca="1" si="2"/>
        <v>Heute fällig</v>
      </c>
      <c r="O15" s="32" t="s">
        <v>55</v>
      </c>
    </row>
    <row r="16" spans="1:15" ht="15.75" customHeight="1" x14ac:dyDescent="0.25">
      <c r="A16" s="15">
        <f t="shared" si="0"/>
        <v>7</v>
      </c>
      <c r="B16" s="16" t="s">
        <v>56</v>
      </c>
      <c r="C16" s="17" t="s">
        <v>57</v>
      </c>
      <c r="D16" s="18" t="s">
        <v>58</v>
      </c>
      <c r="E16" s="18" t="s">
        <v>30</v>
      </c>
      <c r="F16" s="19" t="s">
        <v>42</v>
      </c>
      <c r="G16" s="19" t="s">
        <v>54</v>
      </c>
      <c r="H16" s="20">
        <v>46272</v>
      </c>
      <c r="I16" s="20">
        <v>46290</v>
      </c>
      <c r="J16" s="21">
        <v>0</v>
      </c>
      <c r="K16" s="22">
        <v>20</v>
      </c>
      <c r="L16" s="22">
        <v>0</v>
      </c>
      <c r="M16" s="22">
        <f t="shared" ca="1" si="1"/>
        <v>23</v>
      </c>
      <c r="N16" s="19" t="str">
        <f t="shared" ca="1" si="2"/>
        <v>Im Plan</v>
      </c>
      <c r="O16" s="23" t="s">
        <v>59</v>
      </c>
    </row>
    <row r="17" spans="1:15" ht="15.75" customHeight="1" x14ac:dyDescent="0.25">
      <c r="A17" s="24">
        <f t="shared" si="0"/>
        <v>8</v>
      </c>
      <c r="B17" s="25" t="s">
        <v>60</v>
      </c>
      <c r="C17" s="26" t="s">
        <v>57</v>
      </c>
      <c r="D17" s="27" t="s">
        <v>35</v>
      </c>
      <c r="E17" s="27" t="s">
        <v>47</v>
      </c>
      <c r="F17" s="28" t="s">
        <v>31</v>
      </c>
      <c r="G17" s="28" t="s">
        <v>37</v>
      </c>
      <c r="H17" s="29">
        <v>46259</v>
      </c>
      <c r="I17" s="29">
        <v>46280</v>
      </c>
      <c r="J17" s="30">
        <v>0.35</v>
      </c>
      <c r="K17" s="31">
        <v>28</v>
      </c>
      <c r="L17" s="31">
        <v>10</v>
      </c>
      <c r="M17" s="31">
        <f t="shared" ca="1" si="1"/>
        <v>13</v>
      </c>
      <c r="N17" s="28" t="str">
        <f t="shared" ca="1" si="2"/>
        <v>Im Plan</v>
      </c>
      <c r="O17" s="32" t="s">
        <v>61</v>
      </c>
    </row>
    <row r="18" spans="1:15" ht="15.75" customHeight="1" x14ac:dyDescent="0.25">
      <c r="A18" s="15">
        <f t="shared" si="0"/>
        <v>9</v>
      </c>
      <c r="B18" s="16" t="s">
        <v>62</v>
      </c>
      <c r="C18" s="17" t="s">
        <v>57</v>
      </c>
      <c r="D18" s="18" t="s">
        <v>63</v>
      </c>
      <c r="E18" s="18" t="s">
        <v>41</v>
      </c>
      <c r="F18" s="19" t="s">
        <v>42</v>
      </c>
      <c r="G18" s="19" t="s">
        <v>54</v>
      </c>
      <c r="H18" s="20">
        <v>46275</v>
      </c>
      <c r="I18" s="20">
        <v>46295</v>
      </c>
      <c r="J18" s="21">
        <v>0</v>
      </c>
      <c r="K18" s="22">
        <v>6</v>
      </c>
      <c r="L18" s="22">
        <v>0</v>
      </c>
      <c r="M18" s="22">
        <f t="shared" ca="1" si="1"/>
        <v>28</v>
      </c>
      <c r="N18" s="19" t="str">
        <f t="shared" ca="1" si="2"/>
        <v>Im Plan</v>
      </c>
      <c r="O18" s="23" t="s">
        <v>64</v>
      </c>
    </row>
    <row r="19" spans="1:15" ht="15.75" customHeight="1" x14ac:dyDescent="0.25">
      <c r="A19" s="24">
        <f t="shared" si="0"/>
        <v>10</v>
      </c>
      <c r="B19" s="25" t="s">
        <v>65</v>
      </c>
      <c r="C19" s="26" t="s">
        <v>28</v>
      </c>
      <c r="D19" s="27" t="s">
        <v>66</v>
      </c>
      <c r="E19" s="27" t="s">
        <v>51</v>
      </c>
      <c r="F19" s="28" t="s">
        <v>67</v>
      </c>
      <c r="G19" s="28" t="s">
        <v>54</v>
      </c>
      <c r="H19" s="29">
        <v>46280</v>
      </c>
      <c r="I19" s="29">
        <v>46304</v>
      </c>
      <c r="J19" s="30">
        <v>0</v>
      </c>
      <c r="K19" s="31">
        <v>44</v>
      </c>
      <c r="L19" s="31">
        <v>0</v>
      </c>
      <c r="M19" s="31">
        <f t="shared" ca="1" si="1"/>
        <v>37</v>
      </c>
      <c r="N19" s="28" t="str">
        <f t="shared" ca="1" si="2"/>
        <v>Im Plan</v>
      </c>
      <c r="O19" s="32" t="s">
        <v>68</v>
      </c>
    </row>
    <row r="20" spans="1:15" ht="15.75" customHeight="1" x14ac:dyDescent="0.25">
      <c r="A20" s="15">
        <f t="shared" si="0"/>
        <v>11</v>
      </c>
      <c r="B20" s="16" t="s">
        <v>69</v>
      </c>
      <c r="C20" s="17" t="s">
        <v>28</v>
      </c>
      <c r="D20" s="18" t="s">
        <v>46</v>
      </c>
      <c r="E20" s="18" t="s">
        <v>30</v>
      </c>
      <c r="F20" s="19" t="s">
        <v>42</v>
      </c>
      <c r="G20" s="19" t="s">
        <v>54</v>
      </c>
      <c r="H20" s="20">
        <v>46286</v>
      </c>
      <c r="I20" s="20">
        <v>46300</v>
      </c>
      <c r="J20" s="21">
        <v>0</v>
      </c>
      <c r="K20" s="22">
        <v>10</v>
      </c>
      <c r="L20" s="22">
        <v>0</v>
      </c>
      <c r="M20" s="22">
        <f t="shared" ca="1" si="1"/>
        <v>33</v>
      </c>
      <c r="N20" s="19" t="str">
        <f t="shared" ca="1" si="2"/>
        <v>Im Plan</v>
      </c>
      <c r="O20" s="23" t="s">
        <v>70</v>
      </c>
    </row>
    <row r="21" spans="1:15" ht="15.75" customHeight="1" x14ac:dyDescent="0.25">
      <c r="A21" s="24">
        <f t="shared" si="0"/>
        <v>12</v>
      </c>
      <c r="B21" s="25" t="s">
        <v>71</v>
      </c>
      <c r="C21" s="26" t="s">
        <v>45</v>
      </c>
      <c r="D21" s="27" t="s">
        <v>72</v>
      </c>
      <c r="E21" s="27" t="s">
        <v>47</v>
      </c>
      <c r="F21" s="28" t="s">
        <v>67</v>
      </c>
      <c r="G21" s="28" t="s">
        <v>54</v>
      </c>
      <c r="H21" s="29">
        <v>46287</v>
      </c>
      <c r="I21" s="29">
        <v>46311</v>
      </c>
      <c r="J21" s="30">
        <v>0</v>
      </c>
      <c r="K21" s="31">
        <v>12</v>
      </c>
      <c r="L21" s="31">
        <v>0</v>
      </c>
      <c r="M21" s="31">
        <f t="shared" ca="1" si="1"/>
        <v>44</v>
      </c>
      <c r="N21" s="28" t="str">
        <f t="shared" ca="1" si="2"/>
        <v>Im Plan</v>
      </c>
      <c r="O21" s="32" t="s">
        <v>73</v>
      </c>
    </row>
    <row r="22" spans="1:15" ht="15.75" customHeight="1" x14ac:dyDescent="0.25">
      <c r="A22" s="15">
        <f t="shared" si="0"/>
        <v>13</v>
      </c>
      <c r="B22" s="16" t="s">
        <v>74</v>
      </c>
      <c r="C22" s="17" t="s">
        <v>75</v>
      </c>
      <c r="D22" s="18" t="s">
        <v>63</v>
      </c>
      <c r="E22" s="18" t="s">
        <v>36</v>
      </c>
      <c r="F22" s="19" t="s">
        <v>67</v>
      </c>
      <c r="G22" s="19" t="s">
        <v>32</v>
      </c>
      <c r="H22" s="20">
        <v>46258</v>
      </c>
      <c r="I22" s="20">
        <v>46261</v>
      </c>
      <c r="J22" s="21">
        <v>1</v>
      </c>
      <c r="K22" s="22">
        <v>4</v>
      </c>
      <c r="L22" s="22">
        <v>4</v>
      </c>
      <c r="M22" s="22" t="str">
        <f t="shared" ca="1" si="1"/>
        <v/>
      </c>
      <c r="N22" s="19" t="str">
        <f t="shared" ca="1" si="2"/>
        <v>Erledigt</v>
      </c>
      <c r="O22" s="23" t="s">
        <v>76</v>
      </c>
    </row>
    <row r="23" spans="1:15" ht="15.75" customHeight="1" x14ac:dyDescent="0.25">
      <c r="A23" s="24">
        <f t="shared" si="0"/>
        <v>14</v>
      </c>
      <c r="B23" s="25" t="s">
        <v>77</v>
      </c>
      <c r="C23" s="26" t="s">
        <v>57</v>
      </c>
      <c r="D23" s="27" t="s">
        <v>58</v>
      </c>
      <c r="E23" s="27" t="s">
        <v>41</v>
      </c>
      <c r="F23" s="28" t="s">
        <v>31</v>
      </c>
      <c r="G23" s="28" t="s">
        <v>48</v>
      </c>
      <c r="H23" s="29">
        <v>46260</v>
      </c>
      <c r="I23" s="29">
        <v>46265</v>
      </c>
      <c r="J23" s="30">
        <v>0.15</v>
      </c>
      <c r="K23" s="31">
        <v>8</v>
      </c>
      <c r="L23" s="31">
        <v>2</v>
      </c>
      <c r="M23" s="31">
        <f t="shared" ca="1" si="1"/>
        <v>-2</v>
      </c>
      <c r="N23" s="28" t="str">
        <f t="shared" ca="1" si="2"/>
        <v>Überfällig</v>
      </c>
      <c r="O23" s="32" t="s">
        <v>78</v>
      </c>
    </row>
    <row r="24" spans="1:15" ht="15.75" customHeight="1" x14ac:dyDescent="0.25">
      <c r="A24" s="15" t="str">
        <f t="shared" si="0"/>
        <v/>
      </c>
      <c r="B24" s="33"/>
      <c r="C24" s="34"/>
      <c r="D24" s="18"/>
      <c r="E24" s="18"/>
      <c r="F24" s="19"/>
      <c r="G24" s="19"/>
      <c r="H24" s="20"/>
      <c r="I24" s="20"/>
      <c r="J24" s="21"/>
      <c r="K24" s="22"/>
      <c r="L24" s="22"/>
      <c r="M24" s="22" t="str">
        <f t="shared" ca="1" si="1"/>
        <v/>
      </c>
      <c r="N24" s="19" t="str">
        <f t="shared" ca="1" si="2"/>
        <v/>
      </c>
      <c r="O24" s="35"/>
    </row>
    <row r="25" spans="1:15" ht="15.75" customHeight="1" x14ac:dyDescent="0.25">
      <c r="A25" s="24" t="str">
        <f t="shared" si="0"/>
        <v/>
      </c>
      <c r="B25" s="36"/>
      <c r="C25" s="37"/>
      <c r="D25" s="27"/>
      <c r="E25" s="27"/>
      <c r="F25" s="28"/>
      <c r="G25" s="28"/>
      <c r="H25" s="29"/>
      <c r="I25" s="29"/>
      <c r="J25" s="30"/>
      <c r="K25" s="31"/>
      <c r="L25" s="31"/>
      <c r="M25" s="31" t="str">
        <f t="shared" ca="1" si="1"/>
        <v/>
      </c>
      <c r="N25" s="28" t="str">
        <f t="shared" ca="1" si="2"/>
        <v/>
      </c>
      <c r="O25" s="38"/>
    </row>
    <row r="26" spans="1:15" ht="15.75" customHeight="1" x14ac:dyDescent="0.25">
      <c r="A26" s="15" t="str">
        <f t="shared" si="0"/>
        <v/>
      </c>
      <c r="B26" s="33"/>
      <c r="C26" s="34"/>
      <c r="D26" s="18"/>
      <c r="E26" s="18"/>
      <c r="F26" s="19"/>
      <c r="G26" s="19"/>
      <c r="H26" s="20"/>
      <c r="I26" s="20"/>
      <c r="J26" s="21"/>
      <c r="K26" s="22"/>
      <c r="L26" s="22"/>
      <c r="M26" s="22" t="str">
        <f t="shared" ca="1" si="1"/>
        <v/>
      </c>
      <c r="N26" s="19" t="str">
        <f t="shared" ca="1" si="2"/>
        <v/>
      </c>
      <c r="O26" s="35"/>
    </row>
    <row r="27" spans="1:15" ht="15.75" customHeight="1" x14ac:dyDescent="0.25">
      <c r="A27" s="24" t="str">
        <f t="shared" si="0"/>
        <v/>
      </c>
      <c r="B27" s="36"/>
      <c r="C27" s="37"/>
      <c r="D27" s="27"/>
      <c r="E27" s="27"/>
      <c r="F27" s="28"/>
      <c r="G27" s="28"/>
      <c r="H27" s="29"/>
      <c r="I27" s="29"/>
      <c r="J27" s="30"/>
      <c r="K27" s="31"/>
      <c r="L27" s="31"/>
      <c r="M27" s="31" t="str">
        <f t="shared" ca="1" si="1"/>
        <v/>
      </c>
      <c r="N27" s="28" t="str">
        <f t="shared" ca="1" si="2"/>
        <v/>
      </c>
      <c r="O27" s="38"/>
    </row>
    <row r="28" spans="1:15" ht="15.75" customHeight="1" x14ac:dyDescent="0.25">
      <c r="A28" s="15" t="str">
        <f t="shared" si="0"/>
        <v/>
      </c>
      <c r="B28" s="33"/>
      <c r="C28" s="34"/>
      <c r="D28" s="18"/>
      <c r="E28" s="18"/>
      <c r="F28" s="19"/>
      <c r="G28" s="19"/>
      <c r="H28" s="20"/>
      <c r="I28" s="20"/>
      <c r="J28" s="21"/>
      <c r="K28" s="22"/>
      <c r="L28" s="22"/>
      <c r="M28" s="22" t="str">
        <f t="shared" ca="1" si="1"/>
        <v/>
      </c>
      <c r="N28" s="19" t="str">
        <f t="shared" ca="1" si="2"/>
        <v/>
      </c>
      <c r="O28" s="35"/>
    </row>
    <row r="29" spans="1:15" ht="15.75" customHeight="1" x14ac:dyDescent="0.25">
      <c r="A29" s="24" t="str">
        <f t="shared" si="0"/>
        <v/>
      </c>
      <c r="B29" s="36"/>
      <c r="C29" s="37"/>
      <c r="D29" s="27"/>
      <c r="E29" s="27"/>
      <c r="F29" s="28"/>
      <c r="G29" s="28"/>
      <c r="H29" s="29"/>
      <c r="I29" s="29"/>
      <c r="J29" s="30"/>
      <c r="K29" s="31"/>
      <c r="L29" s="31"/>
      <c r="M29" s="31" t="str">
        <f t="shared" ca="1" si="1"/>
        <v/>
      </c>
      <c r="N29" s="28" t="str">
        <f t="shared" ca="1" si="2"/>
        <v/>
      </c>
      <c r="O29" s="38"/>
    </row>
    <row r="30" spans="1:15" ht="15.75" customHeight="1" x14ac:dyDescent="0.25">
      <c r="A30" s="15" t="str">
        <f t="shared" si="0"/>
        <v/>
      </c>
      <c r="B30" s="33"/>
      <c r="C30" s="34"/>
      <c r="D30" s="18"/>
      <c r="E30" s="18"/>
      <c r="F30" s="19"/>
      <c r="G30" s="19"/>
      <c r="H30" s="20"/>
      <c r="I30" s="20"/>
      <c r="J30" s="21"/>
      <c r="K30" s="22"/>
      <c r="L30" s="22"/>
      <c r="M30" s="22" t="str">
        <f t="shared" ca="1" si="1"/>
        <v/>
      </c>
      <c r="N30" s="19" t="str">
        <f t="shared" ca="1" si="2"/>
        <v/>
      </c>
      <c r="O30" s="35"/>
    </row>
    <row r="31" spans="1:15" ht="15.75" customHeight="1" x14ac:dyDescent="0.25">
      <c r="A31" s="24" t="str">
        <f t="shared" si="0"/>
        <v/>
      </c>
      <c r="B31" s="36"/>
      <c r="C31" s="37"/>
      <c r="D31" s="27"/>
      <c r="E31" s="27"/>
      <c r="F31" s="28"/>
      <c r="G31" s="28"/>
      <c r="H31" s="29"/>
      <c r="I31" s="29"/>
      <c r="J31" s="30"/>
      <c r="K31" s="31"/>
      <c r="L31" s="31"/>
      <c r="M31" s="31" t="str">
        <f t="shared" ca="1" si="1"/>
        <v/>
      </c>
      <c r="N31" s="28" t="str">
        <f t="shared" ca="1" si="2"/>
        <v/>
      </c>
      <c r="O31" s="38"/>
    </row>
    <row r="32" spans="1:15" ht="15.75" customHeight="1" x14ac:dyDescent="0.25">
      <c r="A32" s="15" t="str">
        <f t="shared" si="0"/>
        <v/>
      </c>
      <c r="B32" s="33"/>
      <c r="C32" s="34"/>
      <c r="D32" s="18"/>
      <c r="E32" s="18"/>
      <c r="F32" s="19"/>
      <c r="G32" s="19"/>
      <c r="H32" s="20"/>
      <c r="I32" s="20"/>
      <c r="J32" s="21"/>
      <c r="K32" s="22"/>
      <c r="L32" s="22"/>
      <c r="M32" s="22" t="str">
        <f t="shared" ca="1" si="1"/>
        <v/>
      </c>
      <c r="N32" s="19" t="str">
        <f t="shared" ca="1" si="2"/>
        <v/>
      </c>
      <c r="O32" s="35"/>
    </row>
    <row r="33" spans="1:15" ht="15.75" customHeight="1" x14ac:dyDescent="0.25">
      <c r="A33" s="24" t="str">
        <f t="shared" si="0"/>
        <v/>
      </c>
      <c r="B33" s="36"/>
      <c r="C33" s="37"/>
      <c r="D33" s="27"/>
      <c r="E33" s="27"/>
      <c r="F33" s="28"/>
      <c r="G33" s="28"/>
      <c r="H33" s="29"/>
      <c r="I33" s="29"/>
      <c r="J33" s="30"/>
      <c r="K33" s="31"/>
      <c r="L33" s="31"/>
      <c r="M33" s="31" t="str">
        <f t="shared" ca="1" si="1"/>
        <v/>
      </c>
      <c r="N33" s="28" t="str">
        <f t="shared" ca="1" si="2"/>
        <v/>
      </c>
      <c r="O33" s="38"/>
    </row>
    <row r="34" spans="1:15" ht="15.75" customHeight="1" x14ac:dyDescent="0.25">
      <c r="A34" s="15" t="str">
        <f t="shared" si="0"/>
        <v/>
      </c>
      <c r="B34" s="33"/>
      <c r="C34" s="34"/>
      <c r="D34" s="18"/>
      <c r="E34" s="18"/>
      <c r="F34" s="19"/>
      <c r="G34" s="19"/>
      <c r="H34" s="20"/>
      <c r="I34" s="20"/>
      <c r="J34" s="21"/>
      <c r="K34" s="22"/>
      <c r="L34" s="22"/>
      <c r="M34" s="22" t="str">
        <f t="shared" ca="1" si="1"/>
        <v/>
      </c>
      <c r="N34" s="19" t="str">
        <f t="shared" ca="1" si="2"/>
        <v/>
      </c>
      <c r="O34" s="35"/>
    </row>
    <row r="35" spans="1:15" ht="15.75" customHeight="1" x14ac:dyDescent="0.25">
      <c r="A35" s="24" t="str">
        <f t="shared" si="0"/>
        <v/>
      </c>
      <c r="B35" s="36"/>
      <c r="C35" s="37"/>
      <c r="D35" s="27"/>
      <c r="E35" s="27"/>
      <c r="F35" s="28"/>
      <c r="G35" s="28"/>
      <c r="H35" s="29"/>
      <c r="I35" s="29"/>
      <c r="J35" s="30"/>
      <c r="K35" s="31"/>
      <c r="L35" s="31"/>
      <c r="M35" s="31" t="str">
        <f t="shared" ca="1" si="1"/>
        <v/>
      </c>
      <c r="N35" s="28" t="str">
        <f t="shared" ca="1" si="2"/>
        <v/>
      </c>
      <c r="O35" s="38"/>
    </row>
    <row r="36" spans="1:15" ht="15.75" customHeight="1" x14ac:dyDescent="0.25">
      <c r="A36" s="15" t="str">
        <f t="shared" si="0"/>
        <v/>
      </c>
      <c r="B36" s="33"/>
      <c r="C36" s="34"/>
      <c r="D36" s="18"/>
      <c r="E36" s="18"/>
      <c r="F36" s="19"/>
      <c r="G36" s="19"/>
      <c r="H36" s="20"/>
      <c r="I36" s="20"/>
      <c r="J36" s="21"/>
      <c r="K36" s="22"/>
      <c r="L36" s="22"/>
      <c r="M36" s="22" t="str">
        <f t="shared" ca="1" si="1"/>
        <v/>
      </c>
      <c r="N36" s="19" t="str">
        <f t="shared" ca="1" si="2"/>
        <v/>
      </c>
      <c r="O36" s="35"/>
    </row>
    <row r="37" spans="1:15" ht="15.75" customHeight="1" x14ac:dyDescent="0.25">
      <c r="A37" s="24" t="str">
        <f t="shared" si="0"/>
        <v/>
      </c>
      <c r="B37" s="36"/>
      <c r="C37" s="37"/>
      <c r="D37" s="27"/>
      <c r="E37" s="27"/>
      <c r="F37" s="28"/>
      <c r="G37" s="28"/>
      <c r="H37" s="29"/>
      <c r="I37" s="29"/>
      <c r="J37" s="30"/>
      <c r="K37" s="31"/>
      <c r="L37" s="31"/>
      <c r="M37" s="31" t="str">
        <f t="shared" ca="1" si="1"/>
        <v/>
      </c>
      <c r="N37" s="28" t="str">
        <f t="shared" ca="1" si="2"/>
        <v/>
      </c>
      <c r="O37" s="38"/>
    </row>
    <row r="38" spans="1:15" ht="15.75" customHeight="1" x14ac:dyDescent="0.25">
      <c r="A38" s="15" t="str">
        <f t="shared" si="0"/>
        <v/>
      </c>
      <c r="B38" s="33"/>
      <c r="C38" s="34"/>
      <c r="D38" s="18"/>
      <c r="E38" s="18"/>
      <c r="F38" s="19"/>
      <c r="G38" s="19"/>
      <c r="H38" s="20"/>
      <c r="I38" s="20"/>
      <c r="J38" s="21"/>
      <c r="K38" s="22"/>
      <c r="L38" s="22"/>
      <c r="M38" s="22" t="str">
        <f t="shared" ca="1" si="1"/>
        <v/>
      </c>
      <c r="N38" s="19" t="str">
        <f t="shared" ca="1" si="2"/>
        <v/>
      </c>
      <c r="O38" s="35"/>
    </row>
    <row r="39" spans="1:15" ht="15.75" customHeight="1" x14ac:dyDescent="0.25">
      <c r="A39" s="24" t="str">
        <f t="shared" si="0"/>
        <v/>
      </c>
      <c r="B39" s="36"/>
      <c r="C39" s="37"/>
      <c r="D39" s="27"/>
      <c r="E39" s="27"/>
      <c r="F39" s="28"/>
      <c r="G39" s="28"/>
      <c r="H39" s="29"/>
      <c r="I39" s="29"/>
      <c r="J39" s="30"/>
      <c r="K39" s="31"/>
      <c r="L39" s="31"/>
      <c r="M39" s="31" t="str">
        <f t="shared" ca="1" si="1"/>
        <v/>
      </c>
      <c r="N39" s="28" t="str">
        <f t="shared" ca="1" si="2"/>
        <v/>
      </c>
      <c r="O39" s="38"/>
    </row>
  </sheetData>
  <autoFilter ref="A9:O39" xr:uid="{00000000-0009-0000-0000-000000000000}"/>
  <mergeCells count="21">
    <mergeCell ref="A8:H8"/>
    <mergeCell ref="I8:O8"/>
    <mergeCell ref="K5:L5"/>
    <mergeCell ref="M5:O5"/>
    <mergeCell ref="A6:B6"/>
    <mergeCell ref="C6:D6"/>
    <mergeCell ref="E6:F6"/>
    <mergeCell ref="G6:H6"/>
    <mergeCell ref="I6:J6"/>
    <mergeCell ref="K6:L6"/>
    <mergeCell ref="M6:O6"/>
    <mergeCell ref="A5:B5"/>
    <mergeCell ref="C5:D5"/>
    <mergeCell ref="E5:F5"/>
    <mergeCell ref="G5:H5"/>
    <mergeCell ref="I5:J5"/>
    <mergeCell ref="A2:F2"/>
    <mergeCell ref="G2:L2"/>
    <mergeCell ref="M2:O2"/>
    <mergeCell ref="A3:F3"/>
    <mergeCell ref="G3:O3"/>
  </mergeCells>
  <conditionalFormatting sqref="B10:E39">
    <cfRule type="expression" dxfId="16" priority="18">
      <formula>$G10="Erledigt"</formula>
    </cfRule>
  </conditionalFormatting>
  <conditionalFormatting sqref="F10:F39">
    <cfRule type="cellIs" dxfId="15" priority="2" operator="equal">
      <formula>"Hoch"</formula>
    </cfRule>
    <cfRule type="cellIs" dxfId="14" priority="3" operator="equal">
      <formula>"Mittel"</formula>
    </cfRule>
    <cfRule type="cellIs" dxfId="13" priority="4" operator="equal">
      <formula>"Niedrig"</formula>
    </cfRule>
  </conditionalFormatting>
  <conditionalFormatting sqref="G10:G39">
    <cfRule type="cellIs" dxfId="12" priority="5" operator="equal">
      <formula>"Offen"</formula>
    </cfRule>
    <cfRule type="cellIs" dxfId="11" priority="6" operator="equal">
      <formula>"In Bearbeitung"</formula>
    </cfRule>
    <cfRule type="cellIs" dxfId="10" priority="7" operator="equal">
      <formula>"Wartet"</formula>
    </cfRule>
    <cfRule type="cellIs" dxfId="9" priority="8" operator="equal">
      <formula>"Erledigt"</formula>
    </cfRule>
  </conditionalFormatting>
  <conditionalFormatting sqref="I10:I39">
    <cfRule type="expression" dxfId="8" priority="15">
      <formula>AND($I10&lt;&gt;"",$I10&lt;TODAY(),$G10&lt;&gt;"Erledigt")</formula>
    </cfRule>
  </conditionalFormatting>
  <conditionalFormatting sqref="J10:J39">
    <cfRule type="dataBar" priority="17">
      <dataBar>
        <cfvo type="num" val="0"/>
        <cfvo type="num" val="1"/>
        <color rgb="FF178F82"/>
      </dataBar>
      <extLst>
        <ext xmlns:x14="http://schemas.microsoft.com/office/spreadsheetml/2009/9/main" uri="{B025F937-C7B1-47D3-B67F-A62EFF666E3E}">
          <x14:id>{578E4E56-B57D-48E7-B591-EA9CA07A20E0}</x14:id>
        </ext>
      </extLst>
    </cfRule>
  </conditionalFormatting>
  <conditionalFormatting sqref="M10:M39">
    <cfRule type="cellIs" dxfId="7" priority="16" operator="lessThan">
      <formula>0</formula>
    </cfRule>
  </conditionalFormatting>
  <conditionalFormatting sqref="N10:N39">
    <cfRule type="cellIs" dxfId="6" priority="9" operator="equal">
      <formula>"Überfällig"</formula>
    </cfRule>
    <cfRule type="cellIs" dxfId="5" priority="10" operator="equal">
      <formula>"Heute fällig"</formula>
    </cfRule>
    <cfRule type="cellIs" dxfId="4" priority="11" operator="equal">
      <formula>"Bald fällig"</formula>
    </cfRule>
    <cfRule type="cellIs" dxfId="3" priority="12" operator="equal">
      <formula>"Im Plan"</formula>
    </cfRule>
    <cfRule type="cellIs" dxfId="2" priority="13" operator="equal">
      <formula>"Erledigt"</formula>
    </cfRule>
    <cfRule type="cellIs" dxfId="1" priority="14" operator="equal">
      <formula>"—"</formula>
    </cfRule>
  </conditionalFormatting>
  <conditionalFormatting sqref="O10:O39">
    <cfRule type="expression" dxfId="0" priority="19">
      <formula>$G10="Erledigt"</formula>
    </cfRule>
  </conditionalFormatting>
  <dataValidations count="6">
    <dataValidation type="list" allowBlank="1" showErrorMessage="1" errorTitle="Ungültige Eingabe" error="Bitte einen Wert aus der Liste wählen." prompt="Projekt wählen" sqref="C10:C39" xr:uid="{00000000-0002-0000-0000-000000000000}">
      <formula1>LST_PROJ</formula1>
      <formula2>0</formula2>
    </dataValidation>
    <dataValidation type="list" allowBlank="1" showErrorMessage="1" errorTitle="Ungültige Eingabe" error="Bitte einen Wert aus der Liste wählen." prompt="Kategorie wählen" sqref="D10:D39" xr:uid="{00000000-0002-0000-0000-000001000000}">
      <formula1>LST_KAT</formula1>
      <formula2>0</formula2>
    </dataValidation>
    <dataValidation type="list" allowBlank="1" showErrorMessage="1" errorTitle="Ungültige Eingabe" error="Bitte einen Wert aus der Liste wählen." prompt="Verantwortliche/n wählen" sqref="E10:E39" xr:uid="{00000000-0002-0000-0000-000002000000}">
      <formula1>LST_VERANTW</formula1>
      <formula2>0</formula2>
    </dataValidation>
    <dataValidation type="list" allowBlank="1" showErrorMessage="1" errorTitle="Ungültige Eingabe" error="Bitte einen Wert aus der Liste wählen." prompt="Priorität wählen" sqref="F10:F39" xr:uid="{00000000-0002-0000-0000-000003000000}">
      <formula1>LST_PRIO</formula1>
      <formula2>0</formula2>
    </dataValidation>
    <dataValidation type="list" allowBlank="1" showErrorMessage="1" errorTitle="Ungültige Eingabe" error="Bitte einen Wert aus der Liste wählen." prompt="Status wählen" sqref="G10:G39" xr:uid="{00000000-0002-0000-0000-000004000000}">
      <formula1>LST_STATUS</formula1>
      <formula2>0</formula2>
    </dataValidation>
    <dataValidation type="decimal" allowBlank="1" showErrorMessage="1" errorTitle="Ungültiger Fortschritt" error="Wert zwischen 0% und 100% eingeben." prompt="Fortschritt 0%–100% (z. B. 0,25)" sqref="J10:J39" xr:uid="{00000000-0002-0000-0000-000005000000}">
      <formula1>0</formula1>
      <formula2>1</formula2>
    </dataValidation>
  </dataValidations>
  <pageMargins left="0.3" right="0.3" top="0.4" bottom="0.4" header="0.511811023622047" footer="0.511811023622047"/>
  <pageSetup fitToHeight="0" orientation="landscape" horizontalDpi="300" verticalDpi="300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78E4E56-B57D-48E7-B591-EA9CA07A20E0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178F82"/>
            </x14:dataBar>
          </x14:cfRule>
          <xm:sqref>J10:J39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8F82"/>
  </sheetPr>
  <dimension ref="A1:I12"/>
  <sheetViews>
    <sheetView showGridLines="0" zoomScaleNormal="100" workbookViewId="0"/>
  </sheetViews>
  <sheetFormatPr baseColWidth="10" defaultColWidth="8.7109375" defaultRowHeight="15" x14ac:dyDescent="0.25"/>
  <cols>
    <col min="1" max="1" width="16" customWidth="1"/>
    <col min="2" max="2" width="12" customWidth="1"/>
    <col min="3" max="3" width="16" customWidth="1"/>
    <col min="4" max="4" width="32" customWidth="1"/>
    <col min="5" max="5" width="16" customWidth="1"/>
    <col min="7" max="7" width="2" customWidth="1"/>
    <col min="8" max="8" width="16" customWidth="1"/>
    <col min="9" max="9" width="44" customWidth="1"/>
  </cols>
  <sheetData>
    <row r="1" spans="1:9" ht="27.75" customHeight="1" x14ac:dyDescent="0.25">
      <c r="A1" s="51" t="s">
        <v>79</v>
      </c>
      <c r="B1" s="51"/>
      <c r="C1" s="51"/>
      <c r="D1" s="51"/>
      <c r="E1" s="51"/>
    </row>
    <row r="2" spans="1:9" x14ac:dyDescent="0.25">
      <c r="A2" s="52" t="s">
        <v>80</v>
      </c>
      <c r="B2" s="52"/>
      <c r="C2" s="52"/>
      <c r="D2" s="52"/>
      <c r="E2" s="52"/>
    </row>
    <row r="3" spans="1:9" x14ac:dyDescent="0.25">
      <c r="A3" s="39" t="s">
        <v>18</v>
      </c>
      <c r="B3" s="39" t="s">
        <v>17</v>
      </c>
      <c r="C3" s="39" t="s">
        <v>15</v>
      </c>
      <c r="D3" s="39" t="s">
        <v>14</v>
      </c>
      <c r="E3" s="39" t="s">
        <v>16</v>
      </c>
      <c r="H3" s="53" t="s">
        <v>81</v>
      </c>
      <c r="I3" s="53"/>
    </row>
    <row r="4" spans="1:9" x14ac:dyDescent="0.25">
      <c r="A4" s="40" t="s">
        <v>54</v>
      </c>
      <c r="B4" s="40" t="s">
        <v>31</v>
      </c>
      <c r="C4" s="40" t="s">
        <v>29</v>
      </c>
      <c r="D4" s="40" t="s">
        <v>28</v>
      </c>
      <c r="E4" s="40" t="s">
        <v>30</v>
      </c>
      <c r="H4" s="41" t="s">
        <v>17</v>
      </c>
      <c r="I4" s="42" t="s">
        <v>82</v>
      </c>
    </row>
    <row r="5" spans="1:9" x14ac:dyDescent="0.25">
      <c r="A5" s="43" t="s">
        <v>37</v>
      </c>
      <c r="B5" s="43" t="s">
        <v>42</v>
      </c>
      <c r="C5" s="43" t="s">
        <v>40</v>
      </c>
      <c r="D5" s="43" t="s">
        <v>45</v>
      </c>
      <c r="E5" s="43" t="s">
        <v>36</v>
      </c>
      <c r="H5" s="41" t="s">
        <v>18</v>
      </c>
      <c r="I5" s="42" t="s">
        <v>83</v>
      </c>
    </row>
    <row r="6" spans="1:9" x14ac:dyDescent="0.25">
      <c r="A6" s="40" t="s">
        <v>48</v>
      </c>
      <c r="B6" s="40" t="s">
        <v>67</v>
      </c>
      <c r="C6" s="40" t="s">
        <v>35</v>
      </c>
      <c r="D6" s="40" t="s">
        <v>57</v>
      </c>
      <c r="E6" s="40" t="s">
        <v>41</v>
      </c>
      <c r="H6" s="41" t="s">
        <v>25</v>
      </c>
      <c r="I6" s="42" t="s">
        <v>84</v>
      </c>
    </row>
    <row r="7" spans="1:9" x14ac:dyDescent="0.25">
      <c r="A7" s="43" t="s">
        <v>32</v>
      </c>
      <c r="C7" s="43" t="s">
        <v>66</v>
      </c>
      <c r="D7" s="43" t="s">
        <v>75</v>
      </c>
      <c r="E7" s="43" t="s">
        <v>47</v>
      </c>
      <c r="H7" s="42" t="s">
        <v>85</v>
      </c>
      <c r="I7" s="42" t="s">
        <v>86</v>
      </c>
    </row>
    <row r="8" spans="1:9" x14ac:dyDescent="0.25">
      <c r="C8" s="40" t="s">
        <v>46</v>
      </c>
      <c r="E8" s="40" t="s">
        <v>51</v>
      </c>
      <c r="H8" s="42" t="s">
        <v>87</v>
      </c>
      <c r="I8" s="42" t="s">
        <v>88</v>
      </c>
    </row>
    <row r="9" spans="1:9" x14ac:dyDescent="0.25">
      <c r="C9" s="43" t="s">
        <v>58</v>
      </c>
      <c r="E9" s="43" t="s">
        <v>89</v>
      </c>
      <c r="H9" s="42" t="s">
        <v>90</v>
      </c>
      <c r="I9" s="42" t="s">
        <v>91</v>
      </c>
    </row>
    <row r="10" spans="1:9" x14ac:dyDescent="0.25">
      <c r="C10" s="40" t="s">
        <v>63</v>
      </c>
      <c r="H10" s="42" t="s">
        <v>92</v>
      </c>
      <c r="I10" s="42" t="s">
        <v>93</v>
      </c>
    </row>
    <row r="11" spans="1:9" x14ac:dyDescent="0.25">
      <c r="C11" s="43" t="s">
        <v>72</v>
      </c>
      <c r="H11" s="41" t="s">
        <v>21</v>
      </c>
      <c r="I11" s="42" t="s">
        <v>94</v>
      </c>
    </row>
    <row r="12" spans="1:9" x14ac:dyDescent="0.25">
      <c r="H12" s="41" t="s">
        <v>32</v>
      </c>
      <c r="I12" s="42" t="s">
        <v>95</v>
      </c>
    </row>
  </sheetData>
  <mergeCells count="3">
    <mergeCell ref="A1:E1"/>
    <mergeCell ref="A2:E2"/>
    <mergeCell ref="H3:I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Aufgabenplanung</vt:lpstr>
      <vt:lpstr>Listen</vt:lpstr>
      <vt:lpstr>LST_KAT</vt:lpstr>
      <vt:lpstr>LST_PRIO</vt:lpstr>
      <vt:lpstr>LST_PROJ</vt:lpstr>
      <vt:lpstr>LST_STATUS</vt:lpstr>
      <vt:lpstr>LST_VERANTW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2026-09-02T10:23:24Z</dcterms:created>
  <dcterms:modified xsi:type="dcterms:W3CDTF">2026-09-02T11:01:10Z</dcterms:modified>
  <dc:language>en-US</dc:language>
</cp:coreProperties>
</file>