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gutscheinatelier\Generador\"/>
    </mc:Choice>
  </mc:AlternateContent>
  <xr:revisionPtr revIDLastSave="0" documentId="13_ncr:1_{EC6D600D-40B6-41FF-8199-583B08F4135C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Aufgabenplanung" sheetId="1" r:id="rId1"/>
    <sheet name="Listen" sheetId="2" r:id="rId2"/>
  </sheets>
  <definedNames>
    <definedName name="_xlnm._FilterDatabase" localSheetId="0" hidden="1">Aufgabenplanung!$A$9:$N$44</definedName>
    <definedName name="_xlnm.Print_Titles" localSheetId="0">Aufgabenplanung!$9:$9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1" i="2" l="1"/>
  <c r="F10" i="2"/>
  <c r="F9" i="2"/>
  <c r="F8" i="2"/>
  <c r="B8" i="2"/>
  <c r="F7" i="2"/>
  <c r="B7" i="2"/>
  <c r="F6" i="2"/>
  <c r="B6" i="2"/>
  <c r="F5" i="2"/>
  <c r="B5" i="2"/>
  <c r="F4" i="2"/>
  <c r="B4" i="2"/>
  <c r="M44" i="1"/>
  <c r="A44" i="1"/>
  <c r="M43" i="1"/>
  <c r="A43" i="1"/>
  <c r="M42" i="1"/>
  <c r="A42" i="1"/>
  <c r="M41" i="1"/>
  <c r="A41" i="1"/>
  <c r="M40" i="1"/>
  <c r="A40" i="1"/>
  <c r="M39" i="1"/>
  <c r="A39" i="1"/>
  <c r="M38" i="1"/>
  <c r="A38" i="1"/>
  <c r="M37" i="1"/>
  <c r="A37" i="1"/>
  <c r="M36" i="1"/>
  <c r="A36" i="1"/>
  <c r="M35" i="1"/>
  <c r="A35" i="1"/>
  <c r="M34" i="1"/>
  <c r="A34" i="1"/>
  <c r="M33" i="1"/>
  <c r="A33" i="1"/>
  <c r="M32" i="1"/>
  <c r="A32" i="1"/>
  <c r="M31" i="1"/>
  <c r="A31" i="1"/>
  <c r="M30" i="1"/>
  <c r="A30" i="1"/>
  <c r="M29" i="1"/>
  <c r="A29" i="1"/>
  <c r="M28" i="1"/>
  <c r="A28" i="1"/>
  <c r="M27" i="1"/>
  <c r="A27" i="1"/>
  <c r="M26" i="1"/>
  <c r="A26" i="1"/>
  <c r="M25" i="1"/>
  <c r="A25" i="1"/>
  <c r="M24" i="1"/>
  <c r="A24" i="1"/>
  <c r="M23" i="1"/>
  <c r="A23" i="1"/>
  <c r="M22" i="1"/>
  <c r="A22" i="1"/>
  <c r="M21" i="1"/>
  <c r="A21" i="1"/>
  <c r="M20" i="1"/>
  <c r="A20" i="1"/>
  <c r="M19" i="1"/>
  <c r="A19" i="1"/>
  <c r="M18" i="1"/>
  <c r="A18" i="1"/>
  <c r="M17" i="1"/>
  <c r="A17" i="1"/>
  <c r="M16" i="1"/>
  <c r="A16" i="1"/>
  <c r="M15" i="1"/>
  <c r="A15" i="1"/>
  <c r="M14" i="1"/>
  <c r="A14" i="1"/>
  <c r="M13" i="1"/>
  <c r="A13" i="1"/>
  <c r="M12" i="1"/>
  <c r="A12" i="1"/>
  <c r="M11" i="1"/>
  <c r="A11" i="1"/>
  <c r="M10" i="1"/>
  <c r="A10" i="1"/>
  <c r="M6" i="1"/>
  <c r="K6" i="1"/>
  <c r="I6" i="1"/>
  <c r="G6" i="1"/>
  <c r="E6" i="1"/>
  <c r="D6" i="1"/>
  <c r="C6" i="1"/>
  <c r="A6" i="1"/>
  <c r="J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M9" authorId="0" shapeId="0" xr:uid="{00000000-0006-0000-0000-000001000000}">
      <text>
        <r>
          <rPr>
            <sz val="10"/>
            <rFont val="Arial"/>
            <family val="2"/>
          </rPr>
          <t>Automatisch berechnet: Tage bis zur Fälligkeit (negativ = überfällig).</t>
        </r>
      </text>
    </comment>
  </commentList>
</comments>
</file>

<file path=xl/sharedStrings.xml><?xml version="1.0" encoding="utf-8"?>
<sst xmlns="http://schemas.openxmlformats.org/spreadsheetml/2006/main" count="165" uniqueCount="97">
  <si>
    <t>AUFGABENPLANUNG  ·  INGENIEURBÜRO</t>
  </si>
  <si>
    <t>Ingenieurbüro Musterplan GmbH   |   Projekt: Neubau Verwaltungsgebäude (Beispielprojekt)   |   Auftraggeber: Muster Bau AG</t>
  </si>
  <si>
    <t>AUFGABEN GESAMT</t>
  </si>
  <si>
    <t>OFFEN</t>
  </si>
  <si>
    <t>IN BEARBEITUNG</t>
  </si>
  <si>
    <t>ERLEDIGT</t>
  </si>
  <si>
    <t>ÜBERFÄLLIG</t>
  </si>
  <si>
    <t>Ø FORTSCHRITT</t>
  </si>
  <si>
    <t>AUFWAND GEPLANT</t>
  </si>
  <si>
    <t>AUFWAND IST</t>
  </si>
  <si>
    <t>Nr.</t>
  </si>
  <si>
    <t>Phase</t>
  </si>
  <si>
    <t>Aufgabe</t>
  </si>
  <si>
    <t>Beschreibung</t>
  </si>
  <si>
    <t>Verantwortlich</t>
  </si>
  <si>
    <t>Priorität</t>
  </si>
  <si>
    <t>Status</t>
  </si>
  <si>
    <t>Start</t>
  </si>
  <si>
    <t>Fällig am</t>
  </si>
  <si>
    <t>Fortschritt</t>
  </si>
  <si>
    <t>Aufwand
geplant</t>
  </si>
  <si>
    <t>Aufwand
Ist</t>
  </si>
  <si>
    <t>Resttage</t>
  </si>
  <si>
    <t>Notizen</t>
  </si>
  <si>
    <t>Grundlagenermittlung</t>
  </si>
  <si>
    <t>Bestandsunterlagen sichten und digitalisieren</t>
  </si>
  <si>
    <t>Vorhandene Pläne prüfen, Aufmaß kontrollieren</t>
  </si>
  <si>
    <t>S. Klein</t>
  </si>
  <si>
    <t>Hoch</t>
  </si>
  <si>
    <t>Erledigt</t>
  </si>
  <si>
    <t>Aufmaß vollständig</t>
  </si>
  <si>
    <t>Kick-off-Termin mit Auftraggeber</t>
  </si>
  <si>
    <t>Ziele, Budget und Termine abstimmen</t>
  </si>
  <si>
    <t>M. Berger</t>
  </si>
  <si>
    <t>Mittel</t>
  </si>
  <si>
    <t>Protokoll versendet</t>
  </si>
  <si>
    <t>Vorplanung</t>
  </si>
  <si>
    <t>Variantenstudie erstellen</t>
  </si>
  <si>
    <t>Zwei bis drei Entwurfsvarianten inkl. Kostenrahmen</t>
  </si>
  <si>
    <t>T. Wagner</t>
  </si>
  <si>
    <t>Kostenschätzung nach DIN 276</t>
  </si>
  <si>
    <t>Grobe Kostenschätzung für Vorzugsvariante</t>
  </si>
  <si>
    <t>A. Roth</t>
  </si>
  <si>
    <t>In Bearbeitung</t>
  </si>
  <si>
    <t>Wartet auf Angebote TGA</t>
  </si>
  <si>
    <t>Entwurfsplanung</t>
  </si>
  <si>
    <t>Entwurfszeichnungen M 1:100</t>
  </si>
  <si>
    <t>Grundrisse, Schnitte und Ansichten ausarbeiten</t>
  </si>
  <si>
    <t>Statische Vorbemessung Tragwerk</t>
  </si>
  <si>
    <t>Überschlägige Bemessung tragender Bauteile</t>
  </si>
  <si>
    <t>L. Vogt</t>
  </si>
  <si>
    <t>TGA-Konzept abstimmen</t>
  </si>
  <si>
    <t>Heizung, Lüftung und Sanitär mit Fachplaner koordinieren</t>
  </si>
  <si>
    <t>Offen</t>
  </si>
  <si>
    <t>Genehmigungsplanung</t>
  </si>
  <si>
    <t>Bauantrag zusammenstellen</t>
  </si>
  <si>
    <t>Antragsunterlagen für die Einreichung vorbereiten</t>
  </si>
  <si>
    <t>Brandschutznachweis einholen</t>
  </si>
  <si>
    <t>Nachweis beim Sachverständigen anfordern</t>
  </si>
  <si>
    <t>Externer Dienstleister</t>
  </si>
  <si>
    <t>Standsicherheitsnachweis prüfen</t>
  </si>
  <si>
    <t>Prüfstatik beauftragen, Rückläufer einarbeiten</t>
  </si>
  <si>
    <t>In Prüfung</t>
  </si>
  <si>
    <t>Rückfragen offen</t>
  </si>
  <si>
    <t>Ausführungsplanung</t>
  </si>
  <si>
    <t>Freigabe Materialmuster</t>
  </si>
  <si>
    <t>Musterfreigabe durch Auftraggeber ausstehend</t>
  </si>
  <si>
    <t>Blockiert</t>
  </si>
  <si>
    <t>Wartet auf Bauherr-Entscheidung</t>
  </si>
  <si>
    <t>Detailpläne Fassade</t>
  </si>
  <si>
    <t>Anschlussdetails M 1:10 ausarbeiten</t>
  </si>
  <si>
    <t>Niedrig</t>
  </si>
  <si>
    <t>Bewehrungspläne erstellen</t>
  </si>
  <si>
    <t>Bewehrung für Bodenplatte und Wände</t>
  </si>
  <si>
    <t>Vergabe</t>
  </si>
  <si>
    <t>Leistungsverzeichnis Rohbau</t>
  </si>
  <si>
    <t>LV nach Gewerken aufstellen</t>
  </si>
  <si>
    <t>Angebote prüfen und Preisspiegel</t>
  </si>
  <si>
    <t>Eingegangene Angebote vergleichen und werten</t>
  </si>
  <si>
    <t>Objektüberwachung</t>
  </si>
  <si>
    <t>Baustellenbegehung dokumentieren</t>
  </si>
  <si>
    <t>Wöchentliche Begehung, Bautagebuch pflegen</t>
  </si>
  <si>
    <t>Läuft über die Bauphase</t>
  </si>
  <si>
    <t>Listen &amp; Einstellungen</t>
  </si>
  <si>
    <t>Diese Werte speisen die Auswahllisten (Dropdowns) im Blatt „Aufgabenplanung“. Einträge hier anpassen, ergänzen oder löschen.</t>
  </si>
  <si>
    <t>Anzahl</t>
  </si>
  <si>
    <t>Phase / Leistungsphase</t>
  </si>
  <si>
    <t>Extern</t>
  </si>
  <si>
    <t>Allgemein</t>
  </si>
  <si>
    <t>Kurzanleitung</t>
  </si>
  <si>
    <t>1. Neue Aufgaben ab Zeile 10 im Blatt „Aufgabenplanung“ eintragen.</t>
  </si>
  <si>
    <t>2. Phase, Verantwortlich, Priorität und Status per Dropdown wählen (Werte oben pflegen).</t>
  </si>
  <si>
    <t>3. Datumsangaben im Format TT.MM.JJJJ – Start und Fällig am.</t>
  </si>
  <si>
    <t>4. Fortschritt in Prozent (0–100 %). Der Balken füllt sich automatisch.</t>
  </si>
  <si>
    <t>5. „Resttage“ und die Nummerierung werden automatisch berechnet – nicht überschreiben.</t>
  </si>
  <si>
    <t>6. Überfällige Aufgaben (Fällig am in der Vergangenheit, nicht erledigt) werden rot markiert.</t>
  </si>
  <si>
    <t>7. Die Kennzahlen und Diagramme oben aktualisieren sich automatisch.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</si>
</sst>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Stand: &quot;dd\.mm\.yyyy"/>
    <numFmt numFmtId="165" formatCode="0&quot; Std.&quot;"/>
    <numFmt numFmtId="166" formatCode="dd\.mm\.yyyy"/>
    <numFmt numFmtId="167" formatCode="0;[Red]\-0"/>
  </numFmts>
  <fonts count="17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b/>
      <sz val="10"/>
      <color rgb="FF1C6E7D"/>
      <name val="Calibri"/>
      <charset val="1"/>
    </font>
    <font>
      <b/>
      <sz val="10"/>
      <color rgb="FF5B6770"/>
      <name val="Calibri"/>
      <charset val="1"/>
    </font>
    <font>
      <b/>
      <sz val="8"/>
      <color rgb="FFFFFFFF"/>
      <name val="Calibri"/>
      <charset val="1"/>
    </font>
    <font>
      <b/>
      <sz val="20"/>
      <color rgb="FF20313A"/>
      <name val="Calibri"/>
      <charset val="1"/>
    </font>
    <font>
      <b/>
      <sz val="20"/>
      <color rgb="FF5B6770"/>
      <name val="Calibri"/>
      <charset val="1"/>
    </font>
    <font>
      <b/>
      <sz val="20"/>
      <color rgb="FF1F5C8C"/>
      <name val="Calibri"/>
      <charset val="1"/>
    </font>
    <font>
      <b/>
      <sz val="20"/>
      <color rgb="FF2E6B33"/>
      <name val="Calibri"/>
      <charset val="1"/>
    </font>
    <font>
      <b/>
      <sz val="20"/>
      <color rgb="FF9C2A22"/>
      <name val="Calibri"/>
      <charset val="1"/>
    </font>
    <font>
      <b/>
      <sz val="20"/>
      <color rgb="FF1C6E7D"/>
      <name val="Calibri"/>
      <charset val="1"/>
    </font>
    <font>
      <b/>
      <sz val="10"/>
      <color rgb="FFFFFFFF"/>
      <name val="Calibri"/>
      <charset val="1"/>
    </font>
    <font>
      <sz val="10"/>
      <color rgb="FF20313A"/>
      <name val="Calibri"/>
      <charset val="1"/>
    </font>
    <font>
      <sz val="10"/>
      <name val="Arial"/>
      <family val="2"/>
    </font>
    <font>
      <b/>
      <sz val="14"/>
      <color rgb="FF0E3B49"/>
      <name val="Calibri"/>
      <charset val="1"/>
    </font>
    <font>
      <i/>
      <sz val="9"/>
      <color rgb="FF5B6770"/>
      <name val="Calibri"/>
      <charset val="1"/>
    </font>
    <font>
      <b/>
      <sz val="12"/>
      <color rgb="FF0E3B49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rgb="FF0E3B49"/>
        <bgColor rgb="FF20313A"/>
      </patternFill>
    </fill>
    <fill>
      <patternFill patternType="solid">
        <fgColor rgb="FFFFFFFF"/>
        <bgColor rgb="FFF5FAFB"/>
      </patternFill>
    </fill>
    <fill>
      <patternFill patternType="solid">
        <fgColor rgb="FF1C6E7D"/>
        <bgColor rgb="FF1F5C8C"/>
      </patternFill>
    </fill>
    <fill>
      <patternFill patternType="solid">
        <fgColor rgb="FFF5FAFB"/>
        <bgColor rgb="FFF1F7F8"/>
      </patternFill>
    </fill>
    <fill>
      <patternFill patternType="solid">
        <fgColor rgb="FFF1F7F8"/>
        <bgColor rgb="FFF5FAFB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E08A2B"/>
      </bottom>
      <diagonal/>
    </border>
    <border>
      <left style="thin">
        <color rgb="FF3E9AA8"/>
      </left>
      <right style="thin">
        <color rgb="FF3E9AA8"/>
      </right>
      <top style="thin">
        <color rgb="FF3E9AA8"/>
      </top>
      <bottom/>
      <diagonal/>
    </border>
    <border>
      <left style="thin">
        <color rgb="FF3E9AA8"/>
      </left>
      <right style="thin">
        <color rgb="FF3E9AA8"/>
      </right>
      <top/>
      <bottom style="thin">
        <color rgb="FF3E9AA8"/>
      </bottom>
      <diagonal/>
    </border>
    <border>
      <left style="medium">
        <color rgb="FF1C6E7D"/>
      </left>
      <right style="thin">
        <color rgb="FFCBD9DC"/>
      </right>
      <top style="medium">
        <color rgb="FF1C6E7D"/>
      </top>
      <bottom style="thin">
        <color rgb="FFCBD9DC"/>
      </bottom>
      <diagonal/>
    </border>
    <border>
      <left style="thin">
        <color rgb="FFCBD9DC"/>
      </left>
      <right style="thin">
        <color rgb="FFCBD9DC"/>
      </right>
      <top style="medium">
        <color rgb="FF1C6E7D"/>
      </top>
      <bottom style="thin">
        <color rgb="FFCBD9DC"/>
      </bottom>
      <diagonal/>
    </border>
    <border>
      <left style="thin">
        <color rgb="FFCBD9DC"/>
      </left>
      <right style="medium">
        <color rgb="FF1C6E7D"/>
      </right>
      <top style="medium">
        <color rgb="FF1C6E7D"/>
      </top>
      <bottom style="thin">
        <color rgb="FFCBD9DC"/>
      </bottom>
      <diagonal/>
    </border>
    <border>
      <left style="medium">
        <color rgb="FF1C6E7D"/>
      </left>
      <right style="thin">
        <color rgb="FFCBD9DC"/>
      </right>
      <top style="thin">
        <color rgb="FFCBD9DC"/>
      </top>
      <bottom style="thin">
        <color rgb="FFCBD9DC"/>
      </bottom>
      <diagonal/>
    </border>
    <border>
      <left style="thin">
        <color rgb="FFCBD9DC"/>
      </left>
      <right style="thin">
        <color rgb="FFCBD9DC"/>
      </right>
      <top style="thin">
        <color rgb="FFCBD9DC"/>
      </top>
      <bottom style="thin">
        <color rgb="FFCBD9DC"/>
      </bottom>
      <diagonal/>
    </border>
    <border>
      <left style="thin">
        <color rgb="FFCBD9DC"/>
      </left>
      <right style="medium">
        <color rgb="FF1C6E7D"/>
      </right>
      <top style="thin">
        <color rgb="FFCBD9DC"/>
      </top>
      <bottom style="thin">
        <color rgb="FFCBD9DC"/>
      </bottom>
      <diagonal/>
    </border>
    <border>
      <left style="medium">
        <color rgb="FF1C6E7D"/>
      </left>
      <right style="thin">
        <color rgb="FFCBD9DC"/>
      </right>
      <top style="thin">
        <color rgb="FFCBD9DC"/>
      </top>
      <bottom style="medium">
        <color rgb="FF1C6E7D"/>
      </bottom>
      <diagonal/>
    </border>
    <border>
      <left style="thin">
        <color rgb="FFCBD9DC"/>
      </left>
      <right style="thin">
        <color rgb="FFCBD9DC"/>
      </right>
      <top style="thin">
        <color rgb="FFCBD9DC"/>
      </top>
      <bottom style="medium">
        <color rgb="FF1C6E7D"/>
      </bottom>
      <diagonal/>
    </border>
    <border>
      <left style="thin">
        <color rgb="FFCBD9DC"/>
      </left>
      <right style="medium">
        <color rgb="FF1C6E7D"/>
      </right>
      <top style="thin">
        <color rgb="FFCBD9DC"/>
      </top>
      <bottom style="medium">
        <color rgb="FF1C6E7D"/>
      </bottom>
      <diagonal/>
    </border>
  </borders>
  <cellStyleXfs count="1">
    <xf numFmtId="0" fontId="0" fillId="0" borderId="0"/>
  </cellStyleXfs>
  <cellXfs count="51">
    <xf numFmtId="0" fontId="0" fillId="0" borderId="0" xfId="0"/>
    <xf numFmtId="165" fontId="5" fillId="5" borderId="3" xfId="0" applyNumberFormat="1" applyFont="1" applyFill="1" applyBorder="1" applyAlignment="1">
      <alignment horizontal="center" vertical="center"/>
    </xf>
    <xf numFmtId="9" fontId="10" fillId="5" borderId="3" xfId="0" applyNumberFormat="1" applyFont="1" applyFill="1" applyBorder="1" applyAlignment="1">
      <alignment horizontal="center" vertical="center"/>
    </xf>
    <xf numFmtId="1" fontId="9" fillId="5" borderId="3" xfId="0" applyNumberFormat="1" applyFont="1" applyFill="1" applyBorder="1" applyAlignment="1">
      <alignment horizontal="center" vertical="center"/>
    </xf>
    <xf numFmtId="1" fontId="8" fillId="5" borderId="3" xfId="0" applyNumberFormat="1" applyFont="1" applyFill="1" applyBorder="1" applyAlignment="1">
      <alignment horizontal="center" vertical="center"/>
    </xf>
    <xf numFmtId="1" fontId="7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1" fontId="5" fillId="5" borderId="3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right" vertical="center" indent="1"/>
    </xf>
    <xf numFmtId="0" fontId="2" fillId="3" borderId="1" xfId="0" applyFont="1" applyFill="1" applyBorder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4" fillId="4" borderId="2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left" vertical="center" wrapText="1" indent="1"/>
    </xf>
    <xf numFmtId="0" fontId="12" fillId="3" borderId="8" xfId="0" applyFont="1" applyFill="1" applyBorder="1" applyAlignment="1">
      <alignment horizontal="left" vertical="center" indent="1"/>
    </xf>
    <xf numFmtId="0" fontId="12" fillId="3" borderId="8" xfId="0" applyFont="1" applyFill="1" applyBorder="1" applyAlignment="1">
      <alignment horizontal="center" vertical="center"/>
    </xf>
    <xf numFmtId="166" fontId="12" fillId="3" borderId="8" xfId="0" applyNumberFormat="1" applyFont="1" applyFill="1" applyBorder="1" applyAlignment="1">
      <alignment horizontal="center" vertical="center"/>
    </xf>
    <xf numFmtId="9" fontId="12" fillId="3" borderId="8" xfId="0" applyNumberFormat="1" applyFont="1" applyFill="1" applyBorder="1" applyAlignment="1">
      <alignment horizontal="center" vertical="center"/>
    </xf>
    <xf numFmtId="167" fontId="12" fillId="3" borderId="8" xfId="0" applyNumberFormat="1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left" vertical="center" wrapText="1" indent="1"/>
    </xf>
    <xf numFmtId="0" fontId="12" fillId="6" borderId="7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left" vertical="center" wrapText="1" indent="1"/>
    </xf>
    <xf numFmtId="0" fontId="12" fillId="6" borderId="8" xfId="0" applyFont="1" applyFill="1" applyBorder="1" applyAlignment="1">
      <alignment horizontal="left" vertical="center" indent="1"/>
    </xf>
    <xf numFmtId="0" fontId="12" fillId="6" borderId="8" xfId="0" applyFont="1" applyFill="1" applyBorder="1" applyAlignment="1">
      <alignment horizontal="center" vertical="center"/>
    </xf>
    <xf numFmtId="166" fontId="12" fillId="6" borderId="8" xfId="0" applyNumberFormat="1" applyFont="1" applyFill="1" applyBorder="1" applyAlignment="1">
      <alignment horizontal="center" vertical="center"/>
    </xf>
    <xf numFmtId="9" fontId="12" fillId="6" borderId="8" xfId="0" applyNumberFormat="1" applyFont="1" applyFill="1" applyBorder="1" applyAlignment="1">
      <alignment horizontal="center" vertical="center"/>
    </xf>
    <xf numFmtId="167" fontId="12" fillId="6" borderId="8" xfId="0" applyNumberFormat="1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left" vertical="center" wrapText="1" indent="1"/>
    </xf>
    <xf numFmtId="0" fontId="12" fillId="3" borderId="1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left" vertical="center" wrapText="1" indent="1"/>
    </xf>
    <xf numFmtId="0" fontId="12" fillId="3" borderId="11" xfId="0" applyFont="1" applyFill="1" applyBorder="1" applyAlignment="1">
      <alignment horizontal="left" vertical="center" indent="1"/>
    </xf>
    <xf numFmtId="0" fontId="12" fillId="3" borderId="11" xfId="0" applyFont="1" applyFill="1" applyBorder="1" applyAlignment="1">
      <alignment horizontal="center" vertical="center"/>
    </xf>
    <xf numFmtId="166" fontId="12" fillId="3" borderId="11" xfId="0" applyNumberFormat="1" applyFont="1" applyFill="1" applyBorder="1" applyAlignment="1">
      <alignment horizontal="center" vertical="center"/>
    </xf>
    <xf numFmtId="9" fontId="12" fillId="3" borderId="11" xfId="0" applyNumberFormat="1" applyFont="1" applyFill="1" applyBorder="1" applyAlignment="1">
      <alignment horizontal="center" vertical="center"/>
    </xf>
    <xf numFmtId="167" fontId="12" fillId="3" borderId="11" xfId="0" applyNumberFormat="1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left" vertical="center" wrapText="1" indent="1"/>
    </xf>
    <xf numFmtId="0" fontId="14" fillId="0" borderId="0" xfId="0" applyFont="1"/>
    <xf numFmtId="0" fontId="15" fillId="0" borderId="0" xfId="0" applyFont="1"/>
    <xf numFmtId="0" fontId="11" fillId="4" borderId="8" xfId="0" applyFont="1" applyFill="1" applyBorder="1" applyAlignment="1">
      <alignment horizontal="left" vertical="center"/>
    </xf>
    <xf numFmtId="0" fontId="11" fillId="4" borderId="8" xfId="0" applyFont="1" applyFill="1" applyBorder="1" applyAlignment="1">
      <alignment horizontal="center"/>
    </xf>
    <xf numFmtId="0" fontId="12" fillId="3" borderId="8" xfId="0" applyFont="1" applyFill="1" applyBorder="1"/>
    <xf numFmtId="0" fontId="12" fillId="3" borderId="8" xfId="0" applyFont="1" applyFill="1" applyBorder="1" applyAlignment="1">
      <alignment horizontal="center"/>
    </xf>
    <xf numFmtId="0" fontId="12" fillId="6" borderId="8" xfId="0" applyFont="1" applyFill="1" applyBorder="1"/>
    <xf numFmtId="0" fontId="12" fillId="6" borderId="8" xfId="0" applyFont="1" applyFill="1" applyBorder="1" applyAlignment="1">
      <alignment horizontal="center"/>
    </xf>
    <xf numFmtId="0" fontId="16" fillId="0" borderId="0" xfId="0" applyFont="1"/>
    <xf numFmtId="0" fontId="12" fillId="0" borderId="0" xfId="0" applyFont="1"/>
    <xf numFmtId="0" fontId="11" fillId="4" borderId="4" xfId="0" applyFont="1" applyFill="1" applyBorder="1" applyAlignment="1">
      <alignment horizontal="center" vertical="top" wrapText="1"/>
    </xf>
    <xf numFmtId="0" fontId="11" fillId="4" borderId="5" xfId="0" applyFont="1" applyFill="1" applyBorder="1" applyAlignment="1">
      <alignment horizontal="center" vertical="top" wrapText="1"/>
    </xf>
    <xf numFmtId="0" fontId="11" fillId="4" borderId="6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Standard" xfId="0" builtinId="0"/>
  </cellStyles>
  <dxfs count="9">
    <dxf>
      <font>
        <b/>
        <sz val="10"/>
        <color rgb="FF9C2A22"/>
        <name val="Calibri"/>
        <charset val="1"/>
      </font>
      <fill>
        <patternFill>
          <bgColor rgb="FFF6D9D5"/>
        </patternFill>
      </fill>
    </dxf>
    <dxf>
      <font>
        <b/>
        <sz val="10"/>
        <color rgb="FF5B6770"/>
        <name val="Calibri"/>
        <charset val="1"/>
      </font>
      <fill>
        <patternFill>
          <bgColor rgb="FFEAEDEF"/>
        </patternFill>
      </fill>
    </dxf>
    <dxf>
      <font>
        <b/>
        <sz val="10"/>
        <color rgb="FF9C2A22"/>
        <name val="Calibri"/>
        <charset val="1"/>
      </font>
      <fill>
        <patternFill>
          <bgColor rgb="FFF6D9D5"/>
        </patternFill>
      </fill>
    </dxf>
    <dxf>
      <font>
        <b/>
        <sz val="10"/>
        <color rgb="FF9A5A12"/>
        <name val="Calibri"/>
        <charset val="1"/>
      </font>
      <fill>
        <patternFill>
          <bgColor rgb="FFFBEBD3"/>
        </patternFill>
      </fill>
    </dxf>
    <dxf>
      <font>
        <b/>
        <sz val="10"/>
        <color rgb="FF1F5C8C"/>
        <name val="Calibri"/>
        <charset val="1"/>
      </font>
      <fill>
        <patternFill>
          <bgColor rgb="FFD6E4F0"/>
        </patternFill>
      </fill>
    </dxf>
    <dxf>
      <font>
        <b/>
        <sz val="10"/>
        <color rgb="FF2E6B33"/>
        <name val="Calibri"/>
        <charset val="1"/>
      </font>
      <fill>
        <patternFill>
          <bgColor rgb="FFDBEBD9"/>
        </patternFill>
      </fill>
    </dxf>
    <dxf>
      <font>
        <b/>
        <sz val="10"/>
        <color rgb="FF2E6B33"/>
        <name val="Calibri"/>
        <charset val="1"/>
      </font>
      <fill>
        <patternFill>
          <bgColor rgb="FFDBEBD9"/>
        </patternFill>
      </fill>
    </dxf>
    <dxf>
      <font>
        <b/>
        <sz val="10"/>
        <color rgb="FF9A5A12"/>
        <name val="Calibri"/>
        <charset val="1"/>
      </font>
      <fill>
        <patternFill>
          <bgColor rgb="FFFBEBD3"/>
        </patternFill>
      </fill>
    </dxf>
    <dxf>
      <font>
        <b/>
        <sz val="10"/>
        <color rgb="FF9C2A22"/>
        <name val="Calibri"/>
        <charset val="1"/>
      </font>
      <fill>
        <patternFill>
          <bgColor rgb="FFF6D9D5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33"/>
      <rgbColor rgb="FF000080"/>
      <rgbColor rgb="FF9A5A12"/>
      <rgbColor rgb="FF800080"/>
      <rgbColor rgb="FF1C6E7D"/>
      <rgbColor rgb="FFD9D9D9"/>
      <rgbColor rgb="FF878787"/>
      <rgbColor rgb="FF9999FF"/>
      <rgbColor rgb="FF993366"/>
      <rgbColor rgb="FFFBEBD3"/>
      <rgbColor rgb="FFF1F7F8"/>
      <rgbColor rgb="FF660066"/>
      <rgbColor rgb="FFFF8080"/>
      <rgbColor rgb="FF1F5C8C"/>
      <rgbColor rgb="FFCBD9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6E4F0"/>
      <rgbColor rgb="FFDBEBD9"/>
      <rgbColor rgb="FFF5FAFB"/>
      <rgbColor rgb="FFEAEDEF"/>
      <rgbColor rgb="FFFF99CC"/>
      <rgbColor rgb="FFCC99FF"/>
      <rgbColor rgb="FFF6D9D5"/>
      <rgbColor rgb="FF3366FF"/>
      <rgbColor rgb="FF33CCCC"/>
      <rgbColor rgb="FF99CC00"/>
      <rgbColor rgb="FFFFCC00"/>
      <rgbColor rgb="FFE08A2B"/>
      <rgbColor rgb="FFFF6600"/>
      <rgbColor rgb="FF5B6770"/>
      <rgbColor rgb="FF969696"/>
      <rgbColor rgb="FF0E3B49"/>
      <rgbColor rgb="FF3E9AA8"/>
      <rgbColor rgb="FF003300"/>
      <rgbColor rgb="FF333300"/>
      <rgbColor rgb="FF9C2A22"/>
      <rgbColor rgb="FF993366"/>
      <rgbColor rgb="FF333399"/>
      <rgbColor rgb="FF20313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Aufgaben nach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Listen!$B$3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1C6E7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Listen!$A$4:$A$8</c:f>
              <c:strCache>
                <c:ptCount val="5"/>
                <c:pt idx="0">
                  <c:v>Offen</c:v>
                </c:pt>
                <c:pt idx="1">
                  <c:v>In Bearbeitung</c:v>
                </c:pt>
                <c:pt idx="2">
                  <c:v>In Prüfung</c:v>
                </c:pt>
                <c:pt idx="3">
                  <c:v>Erledigt</c:v>
                </c:pt>
                <c:pt idx="4">
                  <c:v>Blockiert</c:v>
                </c:pt>
              </c:strCache>
            </c:strRef>
          </c:cat>
          <c:val>
            <c:numRef>
              <c:f>Listen!$B$4:$B$8</c:f>
              <c:numCache>
                <c:formatCode>General</c:formatCode>
                <c:ptCount val="5"/>
                <c:pt idx="0">
                  <c:v>8</c:v>
                </c:pt>
                <c:pt idx="1">
                  <c:v>3</c:v>
                </c:pt>
                <c:pt idx="2">
                  <c:v>1</c:v>
                </c:pt>
                <c:pt idx="3">
                  <c:v>3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20-4329-A7B5-F6EB8A659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551473"/>
        <c:axId val="248200"/>
      </c:barChart>
      <c:catAx>
        <c:axId val="4155147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48200"/>
        <c:crosses val="autoZero"/>
        <c:auto val="1"/>
        <c:lblAlgn val="ctr"/>
        <c:lblOffset val="100"/>
        <c:noMultiLvlLbl val="0"/>
      </c:catAx>
      <c:valAx>
        <c:axId val="24820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155147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Aufgaben nach Phase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Listen!$F$3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3E9AA8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Listen!$E$4:$E$11</c:f>
              <c:strCache>
                <c:ptCount val="8"/>
                <c:pt idx="0">
                  <c:v>Grundlagenermittlung</c:v>
                </c:pt>
                <c:pt idx="1">
                  <c:v>Vorplanung</c:v>
                </c:pt>
                <c:pt idx="2">
                  <c:v>Entwurfsplanung</c:v>
                </c:pt>
                <c:pt idx="3">
                  <c:v>Genehmigungsplanung</c:v>
                </c:pt>
                <c:pt idx="4">
                  <c:v>Ausführungsplanung</c:v>
                </c:pt>
                <c:pt idx="5">
                  <c:v>Vergabe</c:v>
                </c:pt>
                <c:pt idx="6">
                  <c:v>Objektüberwachung</c:v>
                </c:pt>
                <c:pt idx="7">
                  <c:v>Allgemein</c:v>
                </c:pt>
              </c:strCache>
            </c:strRef>
          </c:cat>
          <c:val>
            <c:numRef>
              <c:f>Listen!$F$4:$F$11</c:f>
              <c:numCache>
                <c:formatCode>General</c:formatCode>
                <c:ptCount val="8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67-4957-9406-F3A72D5FB9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347845"/>
        <c:axId val="86641459"/>
      </c:barChart>
      <c:catAx>
        <c:axId val="8034784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6641459"/>
        <c:crosses val="autoZero"/>
        <c:auto val="1"/>
        <c:lblAlgn val="ctr"/>
        <c:lblOffset val="100"/>
        <c:noMultiLvlLbl val="0"/>
      </c:catAx>
      <c:valAx>
        <c:axId val="86641459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034784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9</xdr:row>
      <xdr:rowOff>0</xdr:rowOff>
    </xdr:from>
    <xdr:to>
      <xdr:col>22</xdr:col>
      <xdr:colOff>219240</xdr:colOff>
      <xdr:row>15</xdr:row>
      <xdr:rowOff>161640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15</xdr:col>
      <xdr:colOff>0</xdr:colOff>
      <xdr:row>26</xdr:row>
      <xdr:rowOff>0</xdr:rowOff>
    </xdr:from>
    <xdr:to>
      <xdr:col>22</xdr:col>
      <xdr:colOff>219240</xdr:colOff>
      <xdr:row>33</xdr:row>
      <xdr:rowOff>32400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C6E7D"/>
    <pageSetUpPr fitToPage="1"/>
  </sheetPr>
  <dimension ref="A1:N44"/>
  <sheetViews>
    <sheetView showGridLines="0" tabSelected="1" zoomScaleNormal="100" workbookViewId="0">
      <pane ySplit="9" topLeftCell="A10" activePane="bottomLeft" state="frozen"/>
      <selection pane="bottomLeft" activeCell="D30" sqref="D30"/>
    </sheetView>
  </sheetViews>
  <sheetFormatPr baseColWidth="10" defaultColWidth="8.7109375" defaultRowHeight="15" x14ac:dyDescent="0.25"/>
  <cols>
    <col min="1" max="1" width="8" bestFit="1" customWidth="1"/>
    <col min="2" max="2" width="19.7109375" bestFit="1" customWidth="1"/>
    <col min="3" max="3" width="30.5703125" bestFit="1" customWidth="1"/>
    <col min="4" max="4" width="39.85546875" bestFit="1" customWidth="1"/>
    <col min="5" max="5" width="17.42578125" bestFit="1" customWidth="1"/>
    <col min="6" max="6" width="12.140625" bestFit="1" customWidth="1"/>
    <col min="7" max="7" width="12.42578125" bestFit="1" customWidth="1"/>
    <col min="8" max="8" width="9.85546875" bestFit="1" customWidth="1"/>
    <col min="9" max="9" width="12.28515625" bestFit="1" customWidth="1"/>
    <col min="10" max="10" width="13.85546875" bestFit="1" customWidth="1"/>
    <col min="11" max="12" width="12.5703125" bestFit="1" customWidth="1"/>
    <col min="13" max="13" width="12.42578125" bestFit="1" customWidth="1"/>
    <col min="14" max="14" width="28.85546875" bestFit="1" customWidth="1"/>
    <col min="15" max="15" width="2" customWidth="1"/>
  </cols>
  <sheetData>
    <row r="1" spans="1:14" ht="25.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9.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9.5" customHeight="1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9">
        <f ca="1">TODAY()</f>
        <v>46267</v>
      </c>
      <c r="K3" s="9"/>
      <c r="L3" s="9"/>
      <c r="M3" s="9"/>
      <c r="N3" s="9"/>
    </row>
    <row r="4" spans="1:14" ht="6" customHeight="1" x14ac:dyDescent="0.25"/>
    <row r="5" spans="1:14" ht="15" customHeight="1" x14ac:dyDescent="0.25">
      <c r="A5" s="8" t="s">
        <v>2</v>
      </c>
      <c r="B5" s="8"/>
      <c r="C5" s="12" t="s">
        <v>3</v>
      </c>
      <c r="D5" s="12" t="s">
        <v>4</v>
      </c>
      <c r="E5" s="8" t="s">
        <v>5</v>
      </c>
      <c r="F5" s="8"/>
      <c r="G5" s="8" t="s">
        <v>6</v>
      </c>
      <c r="H5" s="8"/>
      <c r="I5" s="8" t="s">
        <v>7</v>
      </c>
      <c r="J5" s="8"/>
      <c r="K5" s="8" t="s">
        <v>8</v>
      </c>
      <c r="L5" s="8"/>
      <c r="M5" s="8" t="s">
        <v>9</v>
      </c>
      <c r="N5" s="8"/>
    </row>
    <row r="6" spans="1:14" ht="21.75" customHeight="1" x14ac:dyDescent="0.25">
      <c r="A6" s="7">
        <f>COUNTA($C$10:$C$44)</f>
        <v>16</v>
      </c>
      <c r="B6" s="7"/>
      <c r="C6" s="6">
        <f>COUNTIF($G$10:$G$44,"Offen")</f>
        <v>8</v>
      </c>
      <c r="D6" s="5">
        <f>COUNTIF($G$10:$G$44,"In Bearbeitung")</f>
        <v>3</v>
      </c>
      <c r="E6" s="4">
        <f>COUNTIF($G$10:$G$44,"Erledigt")</f>
        <v>3</v>
      </c>
      <c r="F6" s="4"/>
      <c r="G6" s="3">
        <f ca="1">COUNTIFS($I$10:$I$44,"&lt;"&amp;TODAY(),$I$10:$I$44,"&gt;0",$G$10:$G$44,"&lt;&gt;Erledigt")</f>
        <v>2</v>
      </c>
      <c r="H6" s="3"/>
      <c r="I6" s="2">
        <f>IFERROR(AVERAGE($J$10:$J$44),0)</f>
        <v>0.34062500000000001</v>
      </c>
      <c r="J6" s="2"/>
      <c r="K6" s="1">
        <f>SUM($K$10:$K$44)</f>
        <v>364</v>
      </c>
      <c r="L6" s="1"/>
      <c r="M6" s="1">
        <f>SUM($L$10:$L$44)</f>
        <v>133</v>
      </c>
      <c r="N6" s="1"/>
    </row>
    <row r="7" spans="1:14" ht="15" customHeight="1" x14ac:dyDescent="0.25">
      <c r="A7" s="7"/>
      <c r="B7" s="7"/>
      <c r="C7" s="6"/>
      <c r="D7" s="6"/>
      <c r="E7" s="4"/>
      <c r="F7" s="4"/>
      <c r="G7" s="3"/>
      <c r="H7" s="3"/>
      <c r="I7" s="2"/>
      <c r="J7" s="2"/>
      <c r="K7" s="1"/>
      <c r="L7" s="1"/>
      <c r="M7" s="1"/>
      <c r="N7" s="1"/>
    </row>
    <row r="8" spans="1:14" ht="7.5" customHeight="1" x14ac:dyDescent="0.25"/>
    <row r="9" spans="1:14" s="50" customFormat="1" ht="30" customHeight="1" x14ac:dyDescent="0.25">
      <c r="A9" s="47" t="s">
        <v>10</v>
      </c>
      <c r="B9" s="48" t="s">
        <v>11</v>
      </c>
      <c r="C9" s="48" t="s">
        <v>12</v>
      </c>
      <c r="D9" s="48" t="s">
        <v>13</v>
      </c>
      <c r="E9" s="48" t="s">
        <v>14</v>
      </c>
      <c r="F9" s="48" t="s">
        <v>15</v>
      </c>
      <c r="G9" s="48" t="s">
        <v>16</v>
      </c>
      <c r="H9" s="48" t="s">
        <v>17</v>
      </c>
      <c r="I9" s="48" t="s">
        <v>18</v>
      </c>
      <c r="J9" s="48" t="s">
        <v>19</v>
      </c>
      <c r="K9" s="48" t="s">
        <v>20</v>
      </c>
      <c r="L9" s="48" t="s">
        <v>21</v>
      </c>
      <c r="M9" s="48" t="s">
        <v>22</v>
      </c>
      <c r="N9" s="49" t="s">
        <v>23</v>
      </c>
    </row>
    <row r="10" spans="1:14" ht="30" customHeight="1" x14ac:dyDescent="0.25">
      <c r="A10" s="13">
        <f t="shared" ref="A10:A44" si="0">IF($C10&lt;&gt;"",ROW()-9,"")</f>
        <v>1</v>
      </c>
      <c r="B10" s="14" t="s">
        <v>24</v>
      </c>
      <c r="C10" s="14" t="s">
        <v>25</v>
      </c>
      <c r="D10" s="14" t="s">
        <v>26</v>
      </c>
      <c r="E10" s="15" t="s">
        <v>27</v>
      </c>
      <c r="F10" s="16" t="s">
        <v>28</v>
      </c>
      <c r="G10" s="16" t="s">
        <v>29</v>
      </c>
      <c r="H10" s="17">
        <v>46188</v>
      </c>
      <c r="I10" s="17">
        <v>46199</v>
      </c>
      <c r="J10" s="18">
        <v>1</v>
      </c>
      <c r="K10" s="16">
        <v>16</v>
      </c>
      <c r="L10" s="16">
        <v>18</v>
      </c>
      <c r="M10" s="19" t="str">
        <f t="shared" ref="M10:M44" ca="1" si="1">IF($I10="","",IF($G10="Erledigt","–",$I10-TODAY()))</f>
        <v>–</v>
      </c>
      <c r="N10" s="20" t="s">
        <v>30</v>
      </c>
    </row>
    <row r="11" spans="1:14" ht="30" customHeight="1" x14ac:dyDescent="0.25">
      <c r="A11" s="21">
        <f t="shared" si="0"/>
        <v>2</v>
      </c>
      <c r="B11" s="22" t="s">
        <v>24</v>
      </c>
      <c r="C11" s="22" t="s">
        <v>31</v>
      </c>
      <c r="D11" s="22" t="s">
        <v>32</v>
      </c>
      <c r="E11" s="23" t="s">
        <v>33</v>
      </c>
      <c r="F11" s="24" t="s">
        <v>34</v>
      </c>
      <c r="G11" s="24" t="s">
        <v>29</v>
      </c>
      <c r="H11" s="25">
        <v>46195</v>
      </c>
      <c r="I11" s="25">
        <v>46197</v>
      </c>
      <c r="J11" s="26">
        <v>1</v>
      </c>
      <c r="K11" s="24">
        <v>4</v>
      </c>
      <c r="L11" s="24">
        <v>3</v>
      </c>
      <c r="M11" s="27" t="str">
        <f t="shared" ca="1" si="1"/>
        <v>–</v>
      </c>
      <c r="N11" s="28" t="s">
        <v>35</v>
      </c>
    </row>
    <row r="12" spans="1:14" ht="30" customHeight="1" x14ac:dyDescent="0.25">
      <c r="A12" s="13">
        <f t="shared" si="0"/>
        <v>3</v>
      </c>
      <c r="B12" s="14" t="s">
        <v>36</v>
      </c>
      <c r="C12" s="14" t="s">
        <v>37</v>
      </c>
      <c r="D12" s="14" t="s">
        <v>38</v>
      </c>
      <c r="E12" s="15" t="s">
        <v>39</v>
      </c>
      <c r="F12" s="16" t="s">
        <v>28</v>
      </c>
      <c r="G12" s="16" t="s">
        <v>29</v>
      </c>
      <c r="H12" s="17">
        <v>46204</v>
      </c>
      <c r="I12" s="17">
        <v>46223</v>
      </c>
      <c r="J12" s="18">
        <v>1</v>
      </c>
      <c r="K12" s="16">
        <v>40</v>
      </c>
      <c r="L12" s="16">
        <v>44</v>
      </c>
      <c r="M12" s="19" t="str">
        <f t="shared" ca="1" si="1"/>
        <v>–</v>
      </c>
      <c r="N12" s="20"/>
    </row>
    <row r="13" spans="1:14" ht="30" customHeight="1" x14ac:dyDescent="0.25">
      <c r="A13" s="21">
        <f t="shared" si="0"/>
        <v>4</v>
      </c>
      <c r="B13" s="22" t="s">
        <v>36</v>
      </c>
      <c r="C13" s="22" t="s">
        <v>40</v>
      </c>
      <c r="D13" s="22" t="s">
        <v>41</v>
      </c>
      <c r="E13" s="23" t="s">
        <v>42</v>
      </c>
      <c r="F13" s="24" t="s">
        <v>34</v>
      </c>
      <c r="G13" s="24" t="s">
        <v>43</v>
      </c>
      <c r="H13" s="25">
        <v>46224</v>
      </c>
      <c r="I13" s="25">
        <v>46248</v>
      </c>
      <c r="J13" s="26">
        <v>0.7</v>
      </c>
      <c r="K13" s="24">
        <v>24</v>
      </c>
      <c r="L13" s="24">
        <v>16</v>
      </c>
      <c r="M13" s="27">
        <f t="shared" ca="1" si="1"/>
        <v>-19</v>
      </c>
      <c r="N13" s="28" t="s">
        <v>44</v>
      </c>
    </row>
    <row r="14" spans="1:14" ht="30" customHeight="1" x14ac:dyDescent="0.25">
      <c r="A14" s="13">
        <f t="shared" si="0"/>
        <v>5</v>
      </c>
      <c r="B14" s="14" t="s">
        <v>45</v>
      </c>
      <c r="C14" s="14" t="s">
        <v>46</v>
      </c>
      <c r="D14" s="14" t="s">
        <v>47</v>
      </c>
      <c r="E14" s="15" t="s">
        <v>39</v>
      </c>
      <c r="F14" s="16" t="s">
        <v>28</v>
      </c>
      <c r="G14" s="16" t="s">
        <v>43</v>
      </c>
      <c r="H14" s="17">
        <v>46235</v>
      </c>
      <c r="I14" s="17">
        <v>46283</v>
      </c>
      <c r="J14" s="18">
        <v>0.45</v>
      </c>
      <c r="K14" s="16">
        <v>60</v>
      </c>
      <c r="L14" s="16">
        <v>28</v>
      </c>
      <c r="M14" s="19">
        <f t="shared" ca="1" si="1"/>
        <v>16</v>
      </c>
      <c r="N14" s="20"/>
    </row>
    <row r="15" spans="1:14" ht="30" customHeight="1" x14ac:dyDescent="0.25">
      <c r="A15" s="21">
        <f t="shared" si="0"/>
        <v>6</v>
      </c>
      <c r="B15" s="22" t="s">
        <v>45</v>
      </c>
      <c r="C15" s="22" t="s">
        <v>48</v>
      </c>
      <c r="D15" s="22" t="s">
        <v>49</v>
      </c>
      <c r="E15" s="23" t="s">
        <v>50</v>
      </c>
      <c r="F15" s="24" t="s">
        <v>28</v>
      </c>
      <c r="G15" s="24" t="s">
        <v>43</v>
      </c>
      <c r="H15" s="25">
        <v>46244</v>
      </c>
      <c r="I15" s="25">
        <v>46276</v>
      </c>
      <c r="J15" s="26">
        <v>0.3</v>
      </c>
      <c r="K15" s="24">
        <v>32</v>
      </c>
      <c r="L15" s="24">
        <v>10</v>
      </c>
      <c r="M15" s="27">
        <f t="shared" ca="1" si="1"/>
        <v>9</v>
      </c>
      <c r="N15" s="28"/>
    </row>
    <row r="16" spans="1:14" ht="30" customHeight="1" x14ac:dyDescent="0.25">
      <c r="A16" s="13">
        <f t="shared" si="0"/>
        <v>7</v>
      </c>
      <c r="B16" s="14" t="s">
        <v>45</v>
      </c>
      <c r="C16" s="14" t="s">
        <v>51</v>
      </c>
      <c r="D16" s="14" t="s">
        <v>52</v>
      </c>
      <c r="E16" s="15" t="s">
        <v>42</v>
      </c>
      <c r="F16" s="16" t="s">
        <v>34</v>
      </c>
      <c r="G16" s="16" t="s">
        <v>53</v>
      </c>
      <c r="H16" s="17">
        <v>46266</v>
      </c>
      <c r="I16" s="17">
        <v>46290</v>
      </c>
      <c r="J16" s="18">
        <v>0</v>
      </c>
      <c r="K16" s="16">
        <v>12</v>
      </c>
      <c r="L16" s="16">
        <v>0</v>
      </c>
      <c r="M16" s="19">
        <f t="shared" ca="1" si="1"/>
        <v>23</v>
      </c>
      <c r="N16" s="20"/>
    </row>
    <row r="17" spans="1:14" ht="30" customHeight="1" x14ac:dyDescent="0.25">
      <c r="A17" s="21">
        <f t="shared" si="0"/>
        <v>8</v>
      </c>
      <c r="B17" s="22" t="s">
        <v>54</v>
      </c>
      <c r="C17" s="22" t="s">
        <v>55</v>
      </c>
      <c r="D17" s="22" t="s">
        <v>56</v>
      </c>
      <c r="E17" s="23" t="s">
        <v>33</v>
      </c>
      <c r="F17" s="24" t="s">
        <v>28</v>
      </c>
      <c r="G17" s="24" t="s">
        <v>53</v>
      </c>
      <c r="H17" s="25">
        <v>46286</v>
      </c>
      <c r="I17" s="25">
        <v>46311</v>
      </c>
      <c r="J17" s="26">
        <v>0</v>
      </c>
      <c r="K17" s="24">
        <v>20</v>
      </c>
      <c r="L17" s="24">
        <v>0</v>
      </c>
      <c r="M17" s="27">
        <f t="shared" ca="1" si="1"/>
        <v>44</v>
      </c>
      <c r="N17" s="28"/>
    </row>
    <row r="18" spans="1:14" ht="30" customHeight="1" x14ac:dyDescent="0.25">
      <c r="A18" s="13">
        <f t="shared" si="0"/>
        <v>9</v>
      </c>
      <c r="B18" s="14" t="s">
        <v>54</v>
      </c>
      <c r="C18" s="14" t="s">
        <v>57</v>
      </c>
      <c r="D18" s="14" t="s">
        <v>58</v>
      </c>
      <c r="E18" s="15" t="s">
        <v>27</v>
      </c>
      <c r="F18" s="16" t="s">
        <v>34</v>
      </c>
      <c r="G18" s="16" t="s">
        <v>53</v>
      </c>
      <c r="H18" s="17">
        <v>46293</v>
      </c>
      <c r="I18" s="17">
        <v>46318</v>
      </c>
      <c r="J18" s="18">
        <v>0</v>
      </c>
      <c r="K18" s="16">
        <v>8</v>
      </c>
      <c r="L18" s="16">
        <v>0</v>
      </c>
      <c r="M18" s="19">
        <f t="shared" ca="1" si="1"/>
        <v>51</v>
      </c>
      <c r="N18" s="20" t="s">
        <v>59</v>
      </c>
    </row>
    <row r="19" spans="1:14" ht="30" customHeight="1" x14ac:dyDescent="0.25">
      <c r="A19" s="21">
        <f t="shared" si="0"/>
        <v>10</v>
      </c>
      <c r="B19" s="22" t="s">
        <v>54</v>
      </c>
      <c r="C19" s="22" t="s">
        <v>60</v>
      </c>
      <c r="D19" s="22" t="s">
        <v>61</v>
      </c>
      <c r="E19" s="23" t="s">
        <v>50</v>
      </c>
      <c r="F19" s="24" t="s">
        <v>34</v>
      </c>
      <c r="G19" s="24" t="s">
        <v>62</v>
      </c>
      <c r="H19" s="25">
        <v>46252</v>
      </c>
      <c r="I19" s="25">
        <v>46262</v>
      </c>
      <c r="J19" s="26">
        <v>0.8</v>
      </c>
      <c r="K19" s="24">
        <v>14</v>
      </c>
      <c r="L19" s="24">
        <v>12</v>
      </c>
      <c r="M19" s="27">
        <f t="shared" ca="1" si="1"/>
        <v>-5</v>
      </c>
      <c r="N19" s="28" t="s">
        <v>63</v>
      </c>
    </row>
    <row r="20" spans="1:14" ht="30" customHeight="1" x14ac:dyDescent="0.25">
      <c r="A20" s="13">
        <f t="shared" si="0"/>
        <v>11</v>
      </c>
      <c r="B20" s="14" t="s">
        <v>64</v>
      </c>
      <c r="C20" s="14" t="s">
        <v>65</v>
      </c>
      <c r="D20" s="14" t="s">
        <v>66</v>
      </c>
      <c r="E20" s="15" t="s">
        <v>42</v>
      </c>
      <c r="F20" s="16" t="s">
        <v>34</v>
      </c>
      <c r="G20" s="16" t="s">
        <v>67</v>
      </c>
      <c r="H20" s="17">
        <v>46239</v>
      </c>
      <c r="I20" s="17">
        <v>46269</v>
      </c>
      <c r="J20" s="18">
        <v>0.2</v>
      </c>
      <c r="K20" s="16">
        <v>6</v>
      </c>
      <c r="L20" s="16">
        <v>2</v>
      </c>
      <c r="M20" s="19">
        <f t="shared" ca="1" si="1"/>
        <v>2</v>
      </c>
      <c r="N20" s="20" t="s">
        <v>68</v>
      </c>
    </row>
    <row r="21" spans="1:14" ht="30" customHeight="1" x14ac:dyDescent="0.25">
      <c r="A21" s="21">
        <f t="shared" si="0"/>
        <v>12</v>
      </c>
      <c r="B21" s="22" t="s">
        <v>64</v>
      </c>
      <c r="C21" s="22" t="s">
        <v>69</v>
      </c>
      <c r="D21" s="22" t="s">
        <v>70</v>
      </c>
      <c r="E21" s="23" t="s">
        <v>39</v>
      </c>
      <c r="F21" s="24" t="s">
        <v>71</v>
      </c>
      <c r="G21" s="24" t="s">
        <v>53</v>
      </c>
      <c r="H21" s="25">
        <v>46300</v>
      </c>
      <c r="I21" s="25">
        <v>46332</v>
      </c>
      <c r="J21" s="26">
        <v>0</v>
      </c>
      <c r="K21" s="24">
        <v>36</v>
      </c>
      <c r="L21" s="24">
        <v>0</v>
      </c>
      <c r="M21" s="27">
        <f t="shared" ca="1" si="1"/>
        <v>65</v>
      </c>
      <c r="N21" s="28"/>
    </row>
    <row r="22" spans="1:14" ht="30" customHeight="1" x14ac:dyDescent="0.25">
      <c r="A22" s="13">
        <f t="shared" si="0"/>
        <v>13</v>
      </c>
      <c r="B22" s="14" t="s">
        <v>64</v>
      </c>
      <c r="C22" s="14" t="s">
        <v>72</v>
      </c>
      <c r="D22" s="14" t="s">
        <v>73</v>
      </c>
      <c r="E22" s="15" t="s">
        <v>50</v>
      </c>
      <c r="F22" s="16" t="s">
        <v>34</v>
      </c>
      <c r="G22" s="16" t="s">
        <v>53</v>
      </c>
      <c r="H22" s="17">
        <v>46307</v>
      </c>
      <c r="I22" s="17">
        <v>46339</v>
      </c>
      <c r="J22" s="18">
        <v>0</v>
      </c>
      <c r="K22" s="16">
        <v>40</v>
      </c>
      <c r="L22" s="16">
        <v>0</v>
      </c>
      <c r="M22" s="19">
        <f t="shared" ca="1" si="1"/>
        <v>72</v>
      </c>
      <c r="N22" s="20"/>
    </row>
    <row r="23" spans="1:14" ht="30" customHeight="1" x14ac:dyDescent="0.25">
      <c r="A23" s="21">
        <f t="shared" si="0"/>
        <v>14</v>
      </c>
      <c r="B23" s="22" t="s">
        <v>74</v>
      </c>
      <c r="C23" s="22" t="s">
        <v>75</v>
      </c>
      <c r="D23" s="22" t="s">
        <v>76</v>
      </c>
      <c r="E23" s="23" t="s">
        <v>42</v>
      </c>
      <c r="F23" s="24" t="s">
        <v>34</v>
      </c>
      <c r="G23" s="24" t="s">
        <v>53</v>
      </c>
      <c r="H23" s="25">
        <v>46314</v>
      </c>
      <c r="I23" s="25">
        <v>46346</v>
      </c>
      <c r="J23" s="26">
        <v>0</v>
      </c>
      <c r="K23" s="24">
        <v>18</v>
      </c>
      <c r="L23" s="24">
        <v>0</v>
      </c>
      <c r="M23" s="27">
        <f t="shared" ca="1" si="1"/>
        <v>79</v>
      </c>
      <c r="N23" s="28"/>
    </row>
    <row r="24" spans="1:14" ht="30" customHeight="1" x14ac:dyDescent="0.25">
      <c r="A24" s="13">
        <f t="shared" si="0"/>
        <v>15</v>
      </c>
      <c r="B24" s="14" t="s">
        <v>74</v>
      </c>
      <c r="C24" s="14" t="s">
        <v>77</v>
      </c>
      <c r="D24" s="14" t="s">
        <v>78</v>
      </c>
      <c r="E24" s="15" t="s">
        <v>33</v>
      </c>
      <c r="F24" s="16" t="s">
        <v>71</v>
      </c>
      <c r="G24" s="16" t="s">
        <v>53</v>
      </c>
      <c r="H24" s="17">
        <v>46342</v>
      </c>
      <c r="I24" s="17">
        <v>46360</v>
      </c>
      <c r="J24" s="18">
        <v>0</v>
      </c>
      <c r="K24" s="16">
        <v>10</v>
      </c>
      <c r="L24" s="16">
        <v>0</v>
      </c>
      <c r="M24" s="19">
        <f t="shared" ca="1" si="1"/>
        <v>93</v>
      </c>
      <c r="N24" s="20"/>
    </row>
    <row r="25" spans="1:14" ht="30" customHeight="1" x14ac:dyDescent="0.25">
      <c r="A25" s="21">
        <f t="shared" si="0"/>
        <v>16</v>
      </c>
      <c r="B25" s="22" t="s">
        <v>79</v>
      </c>
      <c r="C25" s="22" t="s">
        <v>80</v>
      </c>
      <c r="D25" s="22" t="s">
        <v>81</v>
      </c>
      <c r="E25" s="23" t="s">
        <v>27</v>
      </c>
      <c r="F25" s="24" t="s">
        <v>71</v>
      </c>
      <c r="G25" s="24" t="s">
        <v>53</v>
      </c>
      <c r="H25" s="25">
        <v>46363</v>
      </c>
      <c r="I25" s="25">
        <v>46374</v>
      </c>
      <c r="J25" s="26">
        <v>0</v>
      </c>
      <c r="K25" s="24">
        <v>24</v>
      </c>
      <c r="L25" s="24">
        <v>0</v>
      </c>
      <c r="M25" s="27">
        <f t="shared" ca="1" si="1"/>
        <v>107</v>
      </c>
      <c r="N25" s="28" t="s">
        <v>82</v>
      </c>
    </row>
    <row r="26" spans="1:14" ht="30" customHeight="1" x14ac:dyDescent="0.25">
      <c r="A26" s="13" t="str">
        <f t="shared" si="0"/>
        <v/>
      </c>
      <c r="B26" s="14"/>
      <c r="C26" s="14"/>
      <c r="D26" s="14"/>
      <c r="E26" s="15"/>
      <c r="F26" s="16"/>
      <c r="G26" s="16"/>
      <c r="H26" s="17"/>
      <c r="I26" s="17"/>
      <c r="J26" s="18"/>
      <c r="K26" s="16"/>
      <c r="L26" s="16"/>
      <c r="M26" s="19" t="str">
        <f t="shared" ca="1" si="1"/>
        <v/>
      </c>
      <c r="N26" s="20"/>
    </row>
    <row r="27" spans="1:14" ht="30" customHeight="1" x14ac:dyDescent="0.25">
      <c r="A27" s="21" t="str">
        <f t="shared" si="0"/>
        <v/>
      </c>
      <c r="B27" s="22"/>
      <c r="C27" s="22"/>
      <c r="D27" s="22"/>
      <c r="E27" s="23"/>
      <c r="F27" s="24"/>
      <c r="G27" s="24"/>
      <c r="H27" s="25"/>
      <c r="I27" s="25"/>
      <c r="J27" s="26"/>
      <c r="K27" s="24"/>
      <c r="L27" s="24"/>
      <c r="M27" s="27" t="str">
        <f t="shared" ca="1" si="1"/>
        <v/>
      </c>
      <c r="N27" s="28"/>
    </row>
    <row r="28" spans="1:14" ht="30" customHeight="1" x14ac:dyDescent="0.25">
      <c r="A28" s="13" t="str">
        <f t="shared" si="0"/>
        <v/>
      </c>
      <c r="B28" s="14"/>
      <c r="C28" s="14"/>
      <c r="D28" s="14"/>
      <c r="E28" s="15"/>
      <c r="F28" s="16"/>
      <c r="G28" s="16"/>
      <c r="H28" s="17"/>
      <c r="I28" s="17"/>
      <c r="J28" s="18"/>
      <c r="K28" s="16"/>
      <c r="L28" s="16"/>
      <c r="M28" s="19" t="str">
        <f t="shared" ca="1" si="1"/>
        <v/>
      </c>
      <c r="N28" s="20"/>
    </row>
    <row r="29" spans="1:14" ht="30" customHeight="1" x14ac:dyDescent="0.25">
      <c r="A29" s="21" t="str">
        <f t="shared" si="0"/>
        <v/>
      </c>
      <c r="B29" s="22"/>
      <c r="C29" s="22"/>
      <c r="D29" s="22"/>
      <c r="E29" s="23"/>
      <c r="F29" s="24"/>
      <c r="G29" s="24"/>
      <c r="H29" s="25"/>
      <c r="I29" s="25"/>
      <c r="J29" s="26"/>
      <c r="K29" s="24"/>
      <c r="L29" s="24"/>
      <c r="M29" s="27" t="str">
        <f t="shared" ca="1" si="1"/>
        <v/>
      </c>
      <c r="N29" s="28"/>
    </row>
    <row r="30" spans="1:14" ht="30" customHeight="1" x14ac:dyDescent="0.25">
      <c r="A30" s="13" t="str">
        <f t="shared" si="0"/>
        <v/>
      </c>
      <c r="B30" s="14"/>
      <c r="C30" s="14"/>
      <c r="D30" s="14"/>
      <c r="E30" s="15"/>
      <c r="F30" s="16"/>
      <c r="G30" s="16"/>
      <c r="H30" s="17"/>
      <c r="I30" s="17"/>
      <c r="J30" s="18"/>
      <c r="K30" s="16"/>
      <c r="L30" s="16"/>
      <c r="M30" s="19" t="str">
        <f t="shared" ca="1" si="1"/>
        <v/>
      </c>
      <c r="N30" s="20"/>
    </row>
    <row r="31" spans="1:14" ht="30" customHeight="1" x14ac:dyDescent="0.25">
      <c r="A31" s="21" t="str">
        <f t="shared" si="0"/>
        <v/>
      </c>
      <c r="B31" s="22"/>
      <c r="C31" s="22"/>
      <c r="D31" s="22"/>
      <c r="E31" s="23"/>
      <c r="F31" s="24"/>
      <c r="G31" s="24"/>
      <c r="H31" s="25"/>
      <c r="I31" s="25"/>
      <c r="J31" s="26"/>
      <c r="K31" s="24"/>
      <c r="L31" s="24"/>
      <c r="M31" s="27" t="str">
        <f t="shared" ca="1" si="1"/>
        <v/>
      </c>
      <c r="N31" s="28"/>
    </row>
    <row r="32" spans="1:14" ht="30" customHeight="1" x14ac:dyDescent="0.25">
      <c r="A32" s="13" t="str">
        <f t="shared" si="0"/>
        <v/>
      </c>
      <c r="B32" s="14"/>
      <c r="C32" s="14"/>
      <c r="D32" s="14"/>
      <c r="E32" s="15"/>
      <c r="F32" s="16"/>
      <c r="G32" s="16"/>
      <c r="H32" s="17"/>
      <c r="I32" s="17"/>
      <c r="J32" s="18"/>
      <c r="K32" s="16"/>
      <c r="L32" s="16"/>
      <c r="M32" s="19" t="str">
        <f t="shared" ca="1" si="1"/>
        <v/>
      </c>
      <c r="N32" s="20"/>
    </row>
    <row r="33" spans="1:14" ht="30" customHeight="1" x14ac:dyDescent="0.25">
      <c r="A33" s="21" t="str">
        <f t="shared" si="0"/>
        <v/>
      </c>
      <c r="B33" s="22"/>
      <c r="C33" s="22"/>
      <c r="D33" s="22"/>
      <c r="E33" s="23"/>
      <c r="F33" s="24"/>
      <c r="G33" s="24"/>
      <c r="H33" s="25"/>
      <c r="I33" s="25"/>
      <c r="J33" s="26"/>
      <c r="K33" s="24"/>
      <c r="L33" s="24"/>
      <c r="M33" s="27" t="str">
        <f t="shared" ca="1" si="1"/>
        <v/>
      </c>
      <c r="N33" s="28"/>
    </row>
    <row r="34" spans="1:14" ht="30" customHeight="1" x14ac:dyDescent="0.25">
      <c r="A34" s="13" t="str">
        <f t="shared" si="0"/>
        <v/>
      </c>
      <c r="B34" s="14"/>
      <c r="C34" s="14"/>
      <c r="D34" s="14"/>
      <c r="E34" s="15"/>
      <c r="F34" s="16"/>
      <c r="G34" s="16"/>
      <c r="H34" s="17"/>
      <c r="I34" s="17"/>
      <c r="J34" s="18"/>
      <c r="K34" s="16"/>
      <c r="L34" s="16"/>
      <c r="M34" s="19" t="str">
        <f t="shared" ca="1" si="1"/>
        <v/>
      </c>
      <c r="N34" s="20"/>
    </row>
    <row r="35" spans="1:14" ht="30" customHeight="1" x14ac:dyDescent="0.25">
      <c r="A35" s="21" t="str">
        <f t="shared" si="0"/>
        <v/>
      </c>
      <c r="B35" s="22"/>
      <c r="C35" s="22"/>
      <c r="D35" s="22"/>
      <c r="E35" s="23"/>
      <c r="F35" s="24"/>
      <c r="G35" s="24"/>
      <c r="H35" s="25"/>
      <c r="I35" s="25"/>
      <c r="J35" s="26"/>
      <c r="K35" s="24"/>
      <c r="L35" s="24"/>
      <c r="M35" s="27" t="str">
        <f t="shared" ca="1" si="1"/>
        <v/>
      </c>
      <c r="N35" s="28"/>
    </row>
    <row r="36" spans="1:14" ht="30" customHeight="1" x14ac:dyDescent="0.25">
      <c r="A36" s="13" t="str">
        <f t="shared" si="0"/>
        <v/>
      </c>
      <c r="B36" s="14"/>
      <c r="C36" s="14"/>
      <c r="D36" s="14"/>
      <c r="E36" s="15"/>
      <c r="F36" s="16"/>
      <c r="G36" s="16"/>
      <c r="H36" s="17"/>
      <c r="I36" s="17"/>
      <c r="J36" s="18"/>
      <c r="K36" s="16"/>
      <c r="L36" s="16"/>
      <c r="M36" s="19" t="str">
        <f t="shared" ca="1" si="1"/>
        <v/>
      </c>
      <c r="N36" s="20"/>
    </row>
    <row r="37" spans="1:14" ht="30" customHeight="1" x14ac:dyDescent="0.25">
      <c r="A37" s="21" t="str">
        <f t="shared" si="0"/>
        <v/>
      </c>
      <c r="B37" s="22"/>
      <c r="C37" s="22"/>
      <c r="D37" s="22"/>
      <c r="E37" s="23"/>
      <c r="F37" s="24"/>
      <c r="G37" s="24"/>
      <c r="H37" s="25"/>
      <c r="I37" s="25"/>
      <c r="J37" s="26"/>
      <c r="K37" s="24"/>
      <c r="L37" s="24"/>
      <c r="M37" s="27" t="str">
        <f t="shared" ca="1" si="1"/>
        <v/>
      </c>
      <c r="N37" s="28"/>
    </row>
    <row r="38" spans="1:14" ht="30" customHeight="1" x14ac:dyDescent="0.25">
      <c r="A38" s="13" t="str">
        <f t="shared" si="0"/>
        <v/>
      </c>
      <c r="B38" s="14"/>
      <c r="C38" s="14"/>
      <c r="D38" s="14"/>
      <c r="E38" s="15"/>
      <c r="F38" s="16"/>
      <c r="G38" s="16"/>
      <c r="H38" s="17"/>
      <c r="I38" s="17"/>
      <c r="J38" s="18"/>
      <c r="K38" s="16"/>
      <c r="L38" s="16"/>
      <c r="M38" s="19" t="str">
        <f t="shared" ca="1" si="1"/>
        <v/>
      </c>
      <c r="N38" s="20"/>
    </row>
    <row r="39" spans="1:14" ht="30" customHeight="1" x14ac:dyDescent="0.25">
      <c r="A39" s="21" t="str">
        <f t="shared" si="0"/>
        <v/>
      </c>
      <c r="B39" s="22"/>
      <c r="C39" s="22"/>
      <c r="D39" s="22"/>
      <c r="E39" s="23"/>
      <c r="F39" s="24"/>
      <c r="G39" s="24"/>
      <c r="H39" s="25"/>
      <c r="I39" s="25"/>
      <c r="J39" s="26"/>
      <c r="K39" s="24"/>
      <c r="L39" s="24"/>
      <c r="M39" s="27" t="str">
        <f t="shared" ca="1" si="1"/>
        <v/>
      </c>
      <c r="N39" s="28"/>
    </row>
    <row r="40" spans="1:14" ht="30" customHeight="1" x14ac:dyDescent="0.25">
      <c r="A40" s="13" t="str">
        <f t="shared" si="0"/>
        <v/>
      </c>
      <c r="B40" s="14"/>
      <c r="C40" s="14"/>
      <c r="D40" s="14"/>
      <c r="E40" s="15"/>
      <c r="F40" s="16"/>
      <c r="G40" s="16"/>
      <c r="H40" s="17"/>
      <c r="I40" s="17"/>
      <c r="J40" s="18"/>
      <c r="K40" s="16"/>
      <c r="L40" s="16"/>
      <c r="M40" s="19" t="str">
        <f t="shared" ca="1" si="1"/>
        <v/>
      </c>
      <c r="N40" s="20"/>
    </row>
    <row r="41" spans="1:14" ht="30" customHeight="1" x14ac:dyDescent="0.25">
      <c r="A41" s="21" t="str">
        <f t="shared" si="0"/>
        <v/>
      </c>
      <c r="B41" s="22"/>
      <c r="C41" s="22"/>
      <c r="D41" s="22"/>
      <c r="E41" s="23"/>
      <c r="F41" s="24"/>
      <c r="G41" s="24"/>
      <c r="H41" s="25"/>
      <c r="I41" s="25"/>
      <c r="J41" s="26"/>
      <c r="K41" s="24"/>
      <c r="L41" s="24"/>
      <c r="M41" s="27" t="str">
        <f t="shared" ca="1" si="1"/>
        <v/>
      </c>
      <c r="N41" s="28"/>
    </row>
    <row r="42" spans="1:14" ht="30" customHeight="1" x14ac:dyDescent="0.25">
      <c r="A42" s="13" t="str">
        <f t="shared" si="0"/>
        <v/>
      </c>
      <c r="B42" s="14"/>
      <c r="C42" s="14"/>
      <c r="D42" s="14"/>
      <c r="E42" s="15"/>
      <c r="F42" s="16"/>
      <c r="G42" s="16"/>
      <c r="H42" s="17"/>
      <c r="I42" s="17"/>
      <c r="J42" s="18"/>
      <c r="K42" s="16"/>
      <c r="L42" s="16"/>
      <c r="M42" s="19" t="str">
        <f t="shared" ca="1" si="1"/>
        <v/>
      </c>
      <c r="N42" s="20"/>
    </row>
    <row r="43" spans="1:14" ht="30" customHeight="1" x14ac:dyDescent="0.25">
      <c r="A43" s="21" t="str">
        <f t="shared" si="0"/>
        <v/>
      </c>
      <c r="B43" s="22"/>
      <c r="C43" s="22"/>
      <c r="D43" s="22"/>
      <c r="E43" s="23"/>
      <c r="F43" s="24"/>
      <c r="G43" s="24"/>
      <c r="H43" s="25"/>
      <c r="I43" s="25"/>
      <c r="J43" s="26"/>
      <c r="K43" s="24"/>
      <c r="L43" s="24"/>
      <c r="M43" s="27" t="str">
        <f t="shared" ca="1" si="1"/>
        <v/>
      </c>
      <c r="N43" s="28"/>
    </row>
    <row r="44" spans="1:14" ht="30" customHeight="1" x14ac:dyDescent="0.25">
      <c r="A44" s="29" t="str">
        <f t="shared" si="0"/>
        <v/>
      </c>
      <c r="B44" s="30"/>
      <c r="C44" s="30"/>
      <c r="D44" s="30"/>
      <c r="E44" s="31"/>
      <c r="F44" s="32"/>
      <c r="G44" s="32"/>
      <c r="H44" s="33"/>
      <c r="I44" s="33"/>
      <c r="J44" s="34"/>
      <c r="K44" s="32"/>
      <c r="L44" s="32"/>
      <c r="M44" s="35" t="str">
        <f t="shared" ca="1" si="1"/>
        <v/>
      </c>
      <c r="N44" s="36"/>
    </row>
  </sheetData>
  <autoFilter ref="A9:N44" xr:uid="{00000000-0009-0000-0000-000000000000}"/>
  <mergeCells count="17">
    <mergeCell ref="I6:J7"/>
    <mergeCell ref="K6:L7"/>
    <mergeCell ref="M6:N7"/>
    <mergeCell ref="A6:B7"/>
    <mergeCell ref="C6:C7"/>
    <mergeCell ref="D6:D7"/>
    <mergeCell ref="E6:F7"/>
    <mergeCell ref="G6:H7"/>
    <mergeCell ref="A1:N2"/>
    <mergeCell ref="A3:I3"/>
    <mergeCell ref="J3:N3"/>
    <mergeCell ref="A5:B5"/>
    <mergeCell ref="E5:F5"/>
    <mergeCell ref="G5:H5"/>
    <mergeCell ref="I5:J5"/>
    <mergeCell ref="K5:L5"/>
    <mergeCell ref="M5:N5"/>
  </mergeCells>
  <conditionalFormatting sqref="F10:F44">
    <cfRule type="cellIs" dxfId="8" priority="7" operator="equal">
      <formula>"Hoch"</formula>
    </cfRule>
    <cfRule type="cellIs" dxfId="7" priority="8" operator="equal">
      <formula>"Mittel"</formula>
    </cfRule>
    <cfRule type="cellIs" dxfId="6" priority="9" operator="equal">
      <formula>"Niedrig"</formula>
    </cfRule>
  </conditionalFormatting>
  <conditionalFormatting sqref="G10:G44">
    <cfRule type="cellIs" dxfId="5" priority="2" operator="equal">
      <formula>"Erledigt"</formula>
    </cfRule>
    <cfRule type="cellIs" dxfId="4" priority="3" operator="equal">
      <formula>"In Bearbeitung"</formula>
    </cfRule>
    <cfRule type="cellIs" dxfId="3" priority="4" operator="equal">
      <formula>"In Prüfung"</formula>
    </cfRule>
    <cfRule type="cellIs" dxfId="2" priority="5" operator="equal">
      <formula>"Blockiert"</formula>
    </cfRule>
    <cfRule type="cellIs" dxfId="1" priority="6" operator="equal">
      <formula>"Offen"</formula>
    </cfRule>
  </conditionalFormatting>
  <conditionalFormatting sqref="I10:I44">
    <cfRule type="expression" dxfId="0" priority="10">
      <formula>AND($I10&gt;0,$I10&lt;TODAY(),$G10&lt;&gt;"Erledigt")</formula>
    </cfRule>
  </conditionalFormatting>
  <conditionalFormatting sqref="J10:J44">
    <cfRule type="dataBar" priority="11">
      <dataBar>
        <cfvo type="num" val="0"/>
        <cfvo type="num" val="1"/>
        <color rgb="FF3E9AA8"/>
      </dataBar>
      <extLst>
        <ext xmlns:x14="http://schemas.microsoft.com/office/spreadsheetml/2009/9/main" uri="{B025F937-C7B1-47D3-B67F-A62EFF666E3E}">
          <x14:id>{DDDE818D-DE79-46E9-8E60-67D5EDD92174}</x14:id>
        </ext>
      </extLst>
    </cfRule>
  </conditionalFormatting>
  <pageMargins left="0.75" right="0.75" top="1" bottom="1" header="0.511811023622047" footer="0.511811023622047"/>
  <pageSetup fitToHeight="0" orientation="landscape" horizontalDpi="300" verticalDpi="300"/>
  <drawing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DE818D-DE79-46E9-8E60-67D5EDD92174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3E9AA8"/>
            </x14:dataBar>
          </x14:cfRule>
          <xm:sqref>J10:J44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errorTitle="Ungültige Eingabe" error="Bitte einen Wert aus der Liste wählen." xr:uid="{00000000-0002-0000-0000-000000000000}">
          <x14:formula1>
            <xm:f>Listen!$E$4:$E$11</xm:f>
          </x14:formula1>
          <x14:formula2>
            <xm:f>0</xm:f>
          </x14:formula2>
          <xm:sqref>B10:B44</xm:sqref>
        </x14:dataValidation>
        <x14:dataValidation type="list" allowBlank="1" showErrorMessage="1" errorTitle="Ungültige Eingabe" error="Bitte einen Wert aus der Liste wählen." xr:uid="{00000000-0002-0000-0000-000001000000}">
          <x14:formula1>
            <xm:f>Listen!$G$4:$G$9</xm:f>
          </x14:formula1>
          <x14:formula2>
            <xm:f>0</xm:f>
          </x14:formula2>
          <xm:sqref>E10:E44</xm:sqref>
        </x14:dataValidation>
        <x14:dataValidation type="list" allowBlank="1" showErrorMessage="1" errorTitle="Ungültige Eingabe" error="Bitte einen Wert aus der Liste wählen." xr:uid="{00000000-0002-0000-0000-000002000000}">
          <x14:formula1>
            <xm:f>Listen!$C$4:$C$6</xm:f>
          </x14:formula1>
          <x14:formula2>
            <xm:f>0</xm:f>
          </x14:formula2>
          <xm:sqref>F10:F44</xm:sqref>
        </x14:dataValidation>
        <x14:dataValidation type="list" allowBlank="1" showErrorMessage="1" errorTitle="Ungültige Eingabe" error="Bitte einen Wert aus der Liste wählen." xr:uid="{00000000-0002-0000-0000-000003000000}">
          <x14:formula1>
            <xm:f>Listen!$A$4:$A$8</xm:f>
          </x14:formula1>
          <x14:formula2>
            <xm:f>0</xm:f>
          </x14:formula2>
          <xm:sqref>G10:G44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showGridLines="0" zoomScaleNormal="100" workbookViewId="0"/>
  </sheetViews>
  <sheetFormatPr baseColWidth="10" defaultColWidth="8.7109375" defaultRowHeight="15" x14ac:dyDescent="0.25"/>
  <cols>
    <col min="1" max="1" width="24" customWidth="1"/>
    <col min="2" max="2" width="10" customWidth="1"/>
    <col min="3" max="3" width="16" customWidth="1"/>
    <col min="4" max="4" width="3" customWidth="1"/>
    <col min="5" max="5" width="26" customWidth="1"/>
    <col min="6" max="6" width="10" customWidth="1"/>
    <col min="7" max="7" width="16" customWidth="1"/>
  </cols>
  <sheetData>
    <row r="1" spans="1:7" ht="18.75" x14ac:dyDescent="0.3">
      <c r="A1" s="37" t="s">
        <v>83</v>
      </c>
    </row>
    <row r="2" spans="1:7" x14ac:dyDescent="0.25">
      <c r="A2" s="38" t="s">
        <v>84</v>
      </c>
    </row>
    <row r="3" spans="1:7" x14ac:dyDescent="0.25">
      <c r="A3" s="39" t="s">
        <v>16</v>
      </c>
      <c r="B3" s="40" t="s">
        <v>85</v>
      </c>
      <c r="C3" s="39" t="s">
        <v>15</v>
      </c>
      <c r="E3" s="39" t="s">
        <v>86</v>
      </c>
      <c r="F3" s="40" t="s">
        <v>85</v>
      </c>
      <c r="G3" s="39" t="s">
        <v>14</v>
      </c>
    </row>
    <row r="4" spans="1:7" x14ac:dyDescent="0.25">
      <c r="A4" s="41" t="s">
        <v>53</v>
      </c>
      <c r="B4" s="42">
        <f>COUNTIF(Aufgabenplanung!$G$10:$G$44,A4)</f>
        <v>8</v>
      </c>
      <c r="C4" s="41" t="s">
        <v>28</v>
      </c>
      <c r="E4" s="41" t="s">
        <v>24</v>
      </c>
      <c r="F4" s="42">
        <f>COUNTIF(Aufgabenplanung!$B$10:$B$44,E4)</f>
        <v>2</v>
      </c>
      <c r="G4" s="41" t="s">
        <v>33</v>
      </c>
    </row>
    <row r="5" spans="1:7" x14ac:dyDescent="0.25">
      <c r="A5" s="43" t="s">
        <v>43</v>
      </c>
      <c r="B5" s="44">
        <f>COUNTIF(Aufgabenplanung!$G$10:$G$44,A5)</f>
        <v>3</v>
      </c>
      <c r="C5" s="43" t="s">
        <v>34</v>
      </c>
      <c r="E5" s="43" t="s">
        <v>36</v>
      </c>
      <c r="F5" s="44">
        <f>COUNTIF(Aufgabenplanung!$B$10:$B$44,E5)</f>
        <v>2</v>
      </c>
      <c r="G5" s="43" t="s">
        <v>27</v>
      </c>
    </row>
    <row r="6" spans="1:7" x14ac:dyDescent="0.25">
      <c r="A6" s="41" t="s">
        <v>62</v>
      </c>
      <c r="B6" s="42">
        <f>COUNTIF(Aufgabenplanung!$G$10:$G$44,A6)</f>
        <v>1</v>
      </c>
      <c r="C6" s="41" t="s">
        <v>71</v>
      </c>
      <c r="E6" s="41" t="s">
        <v>45</v>
      </c>
      <c r="F6" s="42">
        <f>COUNTIF(Aufgabenplanung!$B$10:$B$44,E6)</f>
        <v>3</v>
      </c>
      <c r="G6" s="41" t="s">
        <v>39</v>
      </c>
    </row>
    <row r="7" spans="1:7" x14ac:dyDescent="0.25">
      <c r="A7" s="43" t="s">
        <v>29</v>
      </c>
      <c r="B7" s="44">
        <f>COUNTIF(Aufgabenplanung!$G$10:$G$44,A7)</f>
        <v>3</v>
      </c>
      <c r="E7" s="43" t="s">
        <v>54</v>
      </c>
      <c r="F7" s="44">
        <f>COUNTIF(Aufgabenplanung!$B$10:$B$44,E7)</f>
        <v>3</v>
      </c>
      <c r="G7" s="43" t="s">
        <v>42</v>
      </c>
    </row>
    <row r="8" spans="1:7" x14ac:dyDescent="0.25">
      <c r="A8" s="41" t="s">
        <v>67</v>
      </c>
      <c r="B8" s="42">
        <f>COUNTIF(Aufgabenplanung!$G$10:$G$44,A8)</f>
        <v>1</v>
      </c>
      <c r="E8" s="41" t="s">
        <v>64</v>
      </c>
      <c r="F8" s="42">
        <f>COUNTIF(Aufgabenplanung!$B$10:$B$44,E8)</f>
        <v>3</v>
      </c>
      <c r="G8" s="41" t="s">
        <v>50</v>
      </c>
    </row>
    <row r="9" spans="1:7" x14ac:dyDescent="0.25">
      <c r="E9" s="43" t="s">
        <v>74</v>
      </c>
      <c r="F9" s="44">
        <f>COUNTIF(Aufgabenplanung!$B$10:$B$44,E9)</f>
        <v>2</v>
      </c>
      <c r="G9" s="43" t="s">
        <v>87</v>
      </c>
    </row>
    <row r="10" spans="1:7" x14ac:dyDescent="0.25">
      <c r="E10" s="41" t="s">
        <v>79</v>
      </c>
      <c r="F10" s="42">
        <f>COUNTIF(Aufgabenplanung!$B$10:$B$44,E10)</f>
        <v>1</v>
      </c>
    </row>
    <row r="11" spans="1:7" x14ac:dyDescent="0.25">
      <c r="E11" s="43" t="s">
        <v>88</v>
      </c>
      <c r="F11" s="44">
        <f>COUNTIF(Aufgabenplanung!$B$10:$B$44,E11)</f>
        <v>0</v>
      </c>
    </row>
    <row r="14" spans="1:7" ht="15.75" x14ac:dyDescent="0.25">
      <c r="A14" s="45" t="s">
        <v>89</v>
      </c>
    </row>
    <row r="15" spans="1:7" x14ac:dyDescent="0.25">
      <c r="A15" s="46" t="s">
        <v>90</v>
      </c>
    </row>
    <row r="16" spans="1:7" x14ac:dyDescent="0.25">
      <c r="A16" s="46" t="s">
        <v>91</v>
      </c>
    </row>
    <row r="17" spans="1:1" x14ac:dyDescent="0.25">
      <c r="A17" s="46" t="s">
        <v>92</v>
      </c>
    </row>
    <row r="18" spans="1:1" x14ac:dyDescent="0.25">
      <c r="A18" s="46" t="s">
        <v>93</v>
      </c>
    </row>
    <row r="19" spans="1:1" x14ac:dyDescent="0.25">
      <c r="A19" s="46" t="s">
        <v>94</v>
      </c>
    </row>
    <row r="20" spans="1:1" x14ac:dyDescent="0.25">
      <c r="A20" s="46" t="s">
        <v>95</v>
      </c>
    </row>
    <row r="21" spans="1:1" x14ac:dyDescent="0.25">
      <c r="A21" s="46" t="s">
        <v>96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Aufgabenplanung</vt:lpstr>
      <vt:lpstr>Listen</vt:lpstr>
      <vt:lpstr>Aufgabenplanung!Drucktitel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2026-08-31T05:37:20Z</dcterms:created>
  <dcterms:modified xsi:type="dcterms:W3CDTF">2026-09-02T10:59:35Z</dcterms:modified>
  <dc:language>en-US</dc:language>
</cp:coreProperties>
</file>