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leitung" sheetId="1" state="visible" r:id="rId3"/>
    <sheet name="Flächenberechnung" sheetId="2" state="visible" r:id="rId4"/>
    <sheet name="Auswertung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<sst xmlns="http://schemas.openxmlformats.org/spreadsheetml/2006/main" count="148" uniqueCount="96">
  <si>
    <t xml:space="preserve">Wohn- und Nutzflächenberechnung</t>
  </si>
  <si>
    <t xml:space="preserve">Vorlage nach Wohnflächenverordnung (WoFlV) &amp; DIN 277  ·  Stand 2026</t>
  </si>
  <si>
    <t xml:space="preserve">Kurzanleitung</t>
  </si>
  <si>
    <t xml:space="preserve">1.</t>
  </si>
  <si>
    <t xml:space="preserve">Im Blatt »Flächenberechnung« pro Raum eine Zeile ausfüllen: Geschoss, Bezeichnung, Nutzungsart, Länge und Breite.</t>
  </si>
  <si>
    <t xml:space="preserve">2.</t>
  </si>
  <si>
    <t xml:space="preserve">Die Nutzungsart per Auswahlliste wählen – Anrechnungsfaktor und Flächengruppe werden automatisch ergänzt.</t>
  </si>
  <si>
    <t xml:space="preserve">3.</t>
  </si>
  <si>
    <t xml:space="preserve">Grundfläche und anrechenbare Fläche berechnet die Vorlage selbsttätig (Länge × Breite × Faktor).</t>
  </si>
  <si>
    <t xml:space="preserve">4.</t>
  </si>
  <si>
    <t xml:space="preserve">Ergebnisse erscheinen sofort in den Kennzahlen oben sowie ausführlich im Blatt »Auswertung«.</t>
  </si>
  <si>
    <t xml:space="preserve">Farb-Legende</t>
  </si>
  <si>
    <t xml:space="preserve">Eingabefeld</t>
  </si>
  <si>
    <t xml:space="preserve">hier tragen Sie Ihre Werte ein</t>
  </si>
  <si>
    <t xml:space="preserve">Formelfeld</t>
  </si>
  <si>
    <t xml:space="preserve">wird automatisch berechnet – bitte nicht überschreiben</t>
  </si>
  <si>
    <t xml:space="preserve">Anrechnungsfaktoren (Referenztabelle)</t>
  </si>
  <si>
    <t xml:space="preserve">Nr.</t>
  </si>
  <si>
    <t xml:space="preserve">Nutzungsart</t>
  </si>
  <si>
    <t xml:space="preserve">Faktor</t>
  </si>
  <si>
    <t xml:space="preserve">Flächengruppe</t>
  </si>
  <si>
    <t xml:space="preserve">Hinweis</t>
  </si>
  <si>
    <t xml:space="preserve">Wohnraum (Raumhöhe ≥ 2,00 m)</t>
  </si>
  <si>
    <t xml:space="preserve">Wohnfläche</t>
  </si>
  <si>
    <t xml:space="preserve">voll anrechenbar</t>
  </si>
  <si>
    <t xml:space="preserve">Wohnraum (Raumhöhe 1,00–1,99 m)</t>
  </si>
  <si>
    <t xml:space="preserve">Dachschräge, hälftig</t>
  </si>
  <si>
    <t xml:space="preserve">Wohnraum (Raumhöhe &lt; 1,00 m)</t>
  </si>
  <si>
    <t xml:space="preserve">nicht anrechenbar</t>
  </si>
  <si>
    <t xml:space="preserve">Balkon / Loggia</t>
  </si>
  <si>
    <t xml:space="preserve">in der Regel 25 %</t>
  </si>
  <si>
    <t xml:space="preserve">Terrasse / Dachgarten</t>
  </si>
  <si>
    <t xml:space="preserve">bis zu 50 % möglich</t>
  </si>
  <si>
    <t xml:space="preserve">Wintergarten (unbeheizt)</t>
  </si>
  <si>
    <t xml:space="preserve">hälftig anrechenbar</t>
  </si>
  <si>
    <t xml:space="preserve">Wintergarten (beheizt)</t>
  </si>
  <si>
    <t xml:space="preserve">Keller / Lagerraum</t>
  </si>
  <si>
    <t xml:space="preserve">Nutzfläche</t>
  </si>
  <si>
    <t xml:space="preserve">Zubehörraum</t>
  </si>
  <si>
    <t xml:space="preserve">Hauswirtschaftsraum</t>
  </si>
  <si>
    <t xml:space="preserve">Technik- / Heizraum</t>
  </si>
  <si>
    <t xml:space="preserve">Funktionsfläche</t>
  </si>
  <si>
    <t xml:space="preserve">Garage / Stellplatz</t>
  </si>
  <si>
    <t xml:space="preserve">Verkehrsfläche</t>
  </si>
  <si>
    <t xml:space="preserve">Abstellraum (außerhalb der WE)</t>
  </si>
  <si>
    <t xml:space="preserve">nicht relevant</t>
  </si>
  <si>
    <t xml:space="preserve">Rechtlicher Hinweis</t>
  </si>
  <si>
    <t xml:space="preserve">Wohnfläche wird nach der Wohnflächenverordnung (WoFlV) ermittelt: Wohnräume voll, Balkone/Loggien i. d. R. zu 25 %, Terrassen bis 50 %, Flächen unter Dachschrägen zwischen 1,00 m und 2,00 m Höhe hälftig, unter 1,00 m gar nicht.</t>
  </si>
  <si>
    <t xml:space="preserve">Nutzflächen (z. B. Keller, Technik, Garage) zählen nicht zur Wohnfläche, werden hier jedoch getrennt ausgewiesen (Systematik in Anlehnung an DIN 277).</t>
  </si>
  <si>
    <t xml:space="preserve">Die Werte in dieser Vorlage dienen als Muster und ersetzen keine rechtsverbindliche Aufmaß-Ermittlung.</t>
  </si>
  <si>
    <t xml:space="preserve">Raumweise Erfassung mit automatischer Flächenermittlung  ·  Stand 2026</t>
  </si>
  <si>
    <t xml:space="preserve">Objekt</t>
  </si>
  <si>
    <t xml:space="preserve">Musterimmobilie – Einfamilienhaus</t>
  </si>
  <si>
    <t xml:space="preserve">Wohneinheit</t>
  </si>
  <si>
    <t xml:space="preserve">Gesamtobjekt</t>
  </si>
  <si>
    <t xml:space="preserve">Stichtag</t>
  </si>
  <si>
    <t xml:space="preserve">15.01.2026</t>
  </si>
  <si>
    <t xml:space="preserve">Bearbeiter/in</t>
  </si>
  <si>
    <t xml:space="preserve">M. Mustermann</t>
  </si>
  <si>
    <t xml:space="preserve">Wohnfläche gesamt</t>
  </si>
  <si>
    <t xml:space="preserve">Nutzfläche gesamt</t>
  </si>
  <si>
    <t xml:space="preserve">Fläche gesamt (Wohn + Nutz)</t>
  </si>
  <si>
    <t xml:space="preserve">Geschoss</t>
  </si>
  <si>
    <t xml:space="preserve">Raumbezeichnung</t>
  </si>
  <si>
    <t xml:space="preserve">Länge</t>
  </si>
  <si>
    <t xml:space="preserve">Breite</t>
  </si>
  <si>
    <t xml:space="preserve">Grundfläche</t>
  </si>
  <si>
    <t xml:space="preserve">Anrechenbar</t>
  </si>
  <si>
    <t xml:space="preserve">KG</t>
  </si>
  <si>
    <t xml:space="preserve">Kellerraum</t>
  </si>
  <si>
    <t xml:space="preserve">Heizraum</t>
  </si>
  <si>
    <t xml:space="preserve">EG</t>
  </si>
  <si>
    <t xml:space="preserve">Wohnzimmer</t>
  </si>
  <si>
    <t xml:space="preserve">Küche</t>
  </si>
  <si>
    <t xml:space="preserve">Diele / Flur</t>
  </si>
  <si>
    <t xml:space="preserve">Gäste-WC</t>
  </si>
  <si>
    <t xml:space="preserve">Terrasse</t>
  </si>
  <si>
    <t xml:space="preserve">1. OG</t>
  </si>
  <si>
    <t xml:space="preserve">Schlafzimmer</t>
  </si>
  <si>
    <t xml:space="preserve">Kinderzimmer</t>
  </si>
  <si>
    <t xml:space="preserve">Bad</t>
  </si>
  <si>
    <t xml:space="preserve">Balkon</t>
  </si>
  <si>
    <t xml:space="preserve">DG</t>
  </si>
  <si>
    <t xml:space="preserve">Arbeitszimmer</t>
  </si>
  <si>
    <t xml:space="preserve">Studio unter Schräge</t>
  </si>
  <si>
    <t xml:space="preserve">Summe</t>
  </si>
  <si>
    <t xml:space="preserve">Auswertung</t>
  </si>
  <si>
    <t xml:space="preserve">Verteilung der ermittelten Flächen  ·  Stand 2026</t>
  </si>
  <si>
    <t xml:space="preserve">Verteilung nach Flächengruppe</t>
  </si>
  <si>
    <t xml:space="preserve">Fläche</t>
  </si>
  <si>
    <t xml:space="preserve">Anteil</t>
  </si>
  <si>
    <t xml:space="preserve">Gesamt (Wohn + Nutz)</t>
  </si>
  <si>
    <t xml:space="preserve">Verteilung nach Geschoss</t>
  </si>
  <si>
    <t xml:space="preserve">2. OG</t>
  </si>
  <si>
    <t xml:space="preserve">3. OG</t>
  </si>
  <si>
    <t xml:space="preserve">Berechnungslogik: Wohnfläche nach WoFlV, Nutzfläche in Anlehnung an DIN 277. Musterwerte – ohne Gewähr.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</si>
</sst>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#,##0.00&quot; m²&quot;"/>
    <numFmt numFmtId="167" formatCode="General"/>
    <numFmt numFmtId="168" formatCode="#,##0.00&quot; m&quot;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sz val="11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color rgb="FF0F4C5C"/>
      <name val="Calibri"/>
      <family val="0"/>
      <charset val="1"/>
    </font>
    <font>
      <sz val="11"/>
      <color rgb="FF1E2A2E"/>
      <name val="Calibri"/>
      <family val="0"/>
      <charset val="1"/>
    </font>
    <font>
      <sz val="11"/>
      <color rgb="FF6B7A7E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color rgb="FF6B7A7E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b val="true"/>
      <sz val="10"/>
      <color rgb="FF0F4C5C"/>
      <name val="Calibri"/>
      <family val="0"/>
      <charset val="1"/>
    </font>
    <font>
      <b val="true"/>
      <sz val="20"/>
      <color rgb="FF1E2A2E"/>
      <name val="Calibri"/>
      <family val="0"/>
      <charset val="1"/>
    </font>
    <font>
      <b val="true"/>
      <sz val="20"/>
      <color rgb="FF0F4C5C"/>
      <name val="Calibri"/>
      <family val="0"/>
      <charset val="1"/>
    </font>
    <font>
      <i val="true"/>
      <sz val="9"/>
      <color rgb="FF6B7A7E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F4C5C"/>
        <bgColor rgb="FF1B6B7A"/>
      </patternFill>
    </fill>
    <fill>
      <patternFill patternType="solid">
        <fgColor rgb="FF1B6B7A"/>
        <bgColor rgb="FF008080"/>
      </patternFill>
    </fill>
    <fill>
      <patternFill patternType="solid">
        <fgColor rgb="FFFCF7E9"/>
        <bgColor rgb="FFFBF6EC"/>
      </patternFill>
    </fill>
    <fill>
      <patternFill patternType="solid">
        <fgColor rgb="FFEEF4F5"/>
        <bgColor rgb="FFFBF6EC"/>
      </patternFill>
    </fill>
    <fill>
      <patternFill patternType="solid">
        <fgColor rgb="FFFFFFFF"/>
        <bgColor rgb="FFFBF6EC"/>
      </patternFill>
    </fill>
    <fill>
      <patternFill patternType="solid">
        <fgColor rgb="FFDCEAEC"/>
        <bgColor rgb="FFEEF4F5"/>
      </patternFill>
    </fill>
    <fill>
      <patternFill patternType="solid">
        <fgColor rgb="FFF4E4C1"/>
        <bgColor rgb="FFD9D9D9"/>
      </patternFill>
    </fill>
    <fill>
      <patternFill patternType="solid">
        <fgColor rgb="FFFBF6EC"/>
        <bgColor rgb="FFFCF7E9"/>
      </patternFill>
    </fill>
    <fill>
      <patternFill patternType="solid">
        <fgColor rgb="FFE0A030"/>
        <bgColor rgb="FFFF808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C9D6D8"/>
      </left>
      <right style="thin">
        <color rgb="FFC9D6D8"/>
      </right>
      <top style="thin">
        <color rgb="FFC9D6D8"/>
      </top>
      <bottom style="thin">
        <color rgb="FFC9D6D8"/>
      </bottom>
      <diagonal/>
    </border>
    <border diagonalUp="false" diagonalDown="false">
      <left style="thin">
        <color rgb="FFC9D6D8"/>
      </left>
      <right/>
      <top style="thin">
        <color rgb="FFC9D6D8"/>
      </top>
      <bottom style="thin">
        <color rgb="FFC9D6D8"/>
      </bottom>
      <diagonal/>
    </border>
    <border diagonalUp="false" diagonalDown="false">
      <left style="thin">
        <color rgb="FFC9D6D8"/>
      </left>
      <right/>
      <top style="thin">
        <color rgb="FFC9D6D8"/>
      </top>
      <bottom/>
      <diagonal/>
    </border>
    <border diagonalUp="false" diagonalDown="false">
      <left style="thin">
        <color rgb="FFC9D6D8"/>
      </left>
      <right/>
      <top/>
      <bottom style="thin">
        <color rgb="FFC9D6D8"/>
      </bottom>
      <diagonal/>
    </border>
    <border diagonalUp="false" diagonalDown="false">
      <left style="thin">
        <color rgb="FFC9D6D8"/>
      </left>
      <right style="thin">
        <color rgb="FFC9D6D8"/>
      </right>
      <top style="medium">
        <color rgb="FF0F4C5C"/>
      </top>
      <bottom style="medium">
        <color rgb="FF0F4C5C"/>
      </bottom>
      <diagonal/>
    </border>
    <border diagonalUp="false" diagonalDown="false">
      <left style="thin">
        <color rgb="FFC9D6D8"/>
      </left>
      <right style="thin">
        <color rgb="FFC9D6D8"/>
      </right>
      <top style="medium">
        <color rgb="FF0F4C5C"/>
      </top>
      <bottom style="thin">
        <color rgb="FFC9D6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0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1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CEAEC"/>
        </patternFill>
      </fill>
    </dxf>
    <dxf>
      <fill>
        <patternFill>
          <bgColor rgb="FFF4E4C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B6B7A"/>
      <rgbColor rgb="FFD9D9D9"/>
      <rgbColor rgb="FF878787"/>
      <rgbColor rgb="FF9999FF"/>
      <rgbColor rgb="FFC0504D"/>
      <rgbColor rgb="FFFCF7E9"/>
      <rgbColor rgb="FFDCEAEC"/>
      <rgbColor rgb="FF660066"/>
      <rgbColor rgb="FFFF8080"/>
      <rgbColor rgb="FF0066CC"/>
      <rgbColor rgb="FFC9D6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4F5"/>
      <rgbColor rgb="FFCCFFCC"/>
      <rgbColor rgb="FFFBF6EC"/>
      <rgbColor rgb="FF99CCFF"/>
      <rgbColor rgb="FFFF99CC"/>
      <rgbColor rgb="FFCC99FF"/>
      <rgbColor rgb="FFF4E4C1"/>
      <rgbColor rgb="FF4F81BD"/>
      <rgbColor rgb="FF33CCCC"/>
      <rgbColor rgb="FF99CC00"/>
      <rgbColor rgb="FFFFCC00"/>
      <rgbColor rgb="FFE0A030"/>
      <rgbColor rgb="FFFF6600"/>
      <rgbColor rgb="FF6B7A7E"/>
      <rgbColor rgb="FF969696"/>
      <rgbColor rgb="FF0F4C5C"/>
      <rgbColor rgb="FF339966"/>
      <rgbColor rgb="FF003300"/>
      <rgbColor rgb="FF333300"/>
      <rgbColor rgb="FF993300"/>
      <rgbColor rgb="FF993366"/>
      <rgbColor rgb="FF333399"/>
      <rgbColor rgb="FF1E2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Wohn- vs. Nutzfläche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eparator>
</c:separator>
            <c:showLeaderLines val="1"/>
          </c:dLbls>
          <c:cat>
            <c:strRef>
              <c:f>Auswertung!$A$6:$A$7</c:f>
              <c:strCache>
                <c:ptCount val="2"/>
                <c:pt idx="0">
                  <c:v>Wohnfläche</c:v>
                </c:pt>
                <c:pt idx="1">
                  <c:v>Nutzfläche</c:v>
                </c:pt>
              </c:strCache>
            </c:strRef>
          </c:cat>
          <c:val>
            <c:numRef>
              <c:f>Auswertung!$B$6:$B$7</c:f>
              <c:numCache>
                <c:formatCode>#,##0.00" m²"</c:formatCode>
                <c:ptCount val="2"/>
                <c:pt idx="0">
                  <c:v>103.485</c:v>
                </c:pt>
                <c:pt idx="1">
                  <c:v>26.1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Anrechenbare Fläche je Geschoss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Auswertung!B13</c:f>
              <c:strCache>
                <c:ptCount val="1"/>
                <c:pt idx="0">
                  <c:v>Anrechenbar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Auswertung!$A$14:$A$19</c:f>
              <c:strCache>
                <c:ptCount val="6"/>
                <c:pt idx="0">
                  <c:v>KG</c:v>
                </c:pt>
                <c:pt idx="1">
                  <c:v>EG</c:v>
                </c:pt>
                <c:pt idx="2">
                  <c:v>1. OG</c:v>
                </c:pt>
                <c:pt idx="3">
                  <c:v>2. OG</c:v>
                </c:pt>
                <c:pt idx="4">
                  <c:v>3. OG</c:v>
                </c:pt>
                <c:pt idx="5">
                  <c:v>DG</c:v>
                </c:pt>
              </c:strCache>
            </c:strRef>
          </c:cat>
          <c:val>
            <c:numRef>
              <c:f>Auswertung!$B$14:$B$19</c:f>
              <c:numCache>
                <c:formatCode>#,##0.00" m²"</c:formatCode>
                <c:ptCount val="6"/>
                <c:pt idx="0">
                  <c:v>26.1</c:v>
                </c:pt>
                <c:pt idx="1">
                  <c:v>51.96</c:v>
                </c:pt>
                <c:pt idx="2">
                  <c:v>36.765</c:v>
                </c:pt>
                <c:pt idx="3">
                  <c:v>0</c:v>
                </c:pt>
                <c:pt idx="4">
                  <c:v>0</c:v>
                </c:pt>
                <c:pt idx="5">
                  <c:v>14.76</c:v>
                </c:pt>
              </c:numCache>
            </c:numRef>
          </c:val>
        </c:ser>
        <c:gapWidth val="150"/>
        <c:overlap val="0"/>
        <c:axId val="74707412"/>
        <c:axId val="84808005"/>
      </c:barChart>
      <c:catAx>
        <c:axId val="747074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808005"/>
        <c:crosses val="autoZero"/>
        <c:auto val="1"/>
        <c:lblAlgn val="ctr"/>
        <c:lblOffset val="100"/>
        <c:noMultiLvlLbl val="0"/>
      </c:catAx>
      <c:valAx>
        <c:axId val="8480800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m²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470741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3</xdr:row>
      <xdr:rowOff>0</xdr:rowOff>
    </xdr:from>
    <xdr:to>
      <xdr:col>7</xdr:col>
      <xdr:colOff>756360</xdr:colOff>
      <xdr:row>14</xdr:row>
      <xdr:rowOff>96120</xdr:rowOff>
    </xdr:to>
    <xdr:graphicFrame>
      <xdr:nvGraphicFramePr>
        <xdr:cNvPr id="0" name="Chart 1"/>
        <xdr:cNvGraphicFramePr/>
      </xdr:nvGraphicFramePr>
      <xdr:xfrm>
        <a:off x="3735720" y="914400"/>
        <a:ext cx="413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13</xdr:row>
      <xdr:rowOff>0</xdr:rowOff>
    </xdr:from>
    <xdr:to>
      <xdr:col>7</xdr:col>
      <xdr:colOff>756360</xdr:colOff>
      <xdr:row>26</xdr:row>
      <xdr:rowOff>115200</xdr:rowOff>
    </xdr:to>
    <xdr:graphicFrame>
      <xdr:nvGraphicFramePr>
        <xdr:cNvPr id="1" name="Chart 2"/>
        <xdr:cNvGraphicFramePr/>
      </xdr:nvGraphicFramePr>
      <xdr:xfrm>
        <a:off x="3735720" y="3219480"/>
        <a:ext cx="413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0"/>
    <col collapsed="false" customWidth="true" hidden="false" outlineLevel="0" max="3" min="3" style="0" width="12"/>
    <col collapsed="false" customWidth="true" hidden="false" outlineLevel="0" max="4" min="4" style="0" width="20"/>
    <col collapsed="false" customWidth="true" hidden="false" outlineLevel="0" max="5" min="5" style="0" width="34"/>
  </cols>
  <sheetData>
    <row r="1" customFormat="false" ht="42" hidden="false" customHeight="true" outlineLevel="0" collapsed="false">
      <c r="A1" s="1" t="s">
        <v>0</v>
      </c>
      <c r="B1" s="1"/>
      <c r="C1" s="1"/>
      <c r="D1" s="1"/>
      <c r="E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</row>
    <row r="4" customFormat="false" ht="24" hidden="false" customHeight="true" outlineLevel="0" collapsed="false">
      <c r="A4" s="3" t="s">
        <v>2</v>
      </c>
      <c r="B4" s="3"/>
      <c r="C4" s="3"/>
      <c r="D4" s="3"/>
      <c r="E4" s="3"/>
    </row>
    <row r="5" customFormat="false" ht="30" hidden="false" customHeight="true" outlineLevel="0" collapsed="false">
      <c r="A5" s="4" t="s">
        <v>3</v>
      </c>
      <c r="B5" s="5" t="s">
        <v>4</v>
      </c>
      <c r="C5" s="5"/>
      <c r="D5" s="5"/>
      <c r="E5" s="5"/>
    </row>
    <row r="6" customFormat="false" ht="30" hidden="false" customHeight="true" outlineLevel="0" collapsed="false">
      <c r="A6" s="4" t="s">
        <v>5</v>
      </c>
      <c r="B6" s="5" t="s">
        <v>6</v>
      </c>
      <c r="C6" s="5"/>
      <c r="D6" s="5"/>
      <c r="E6" s="5"/>
    </row>
    <row r="7" customFormat="false" ht="30" hidden="false" customHeight="true" outlineLevel="0" collapsed="false">
      <c r="A7" s="4" t="s">
        <v>7</v>
      </c>
      <c r="B7" s="5" t="s">
        <v>8</v>
      </c>
      <c r="C7" s="5"/>
      <c r="D7" s="5"/>
      <c r="E7" s="5"/>
    </row>
    <row r="8" customFormat="false" ht="30" hidden="false" customHeight="true" outlineLevel="0" collapsed="false">
      <c r="A8" s="4" t="s">
        <v>9</v>
      </c>
      <c r="B8" s="5" t="s">
        <v>10</v>
      </c>
      <c r="C8" s="5"/>
      <c r="D8" s="5"/>
      <c r="E8" s="5"/>
    </row>
    <row r="10" customFormat="false" ht="24" hidden="false" customHeight="true" outlineLevel="0" collapsed="false">
      <c r="A10" s="3" t="s">
        <v>11</v>
      </c>
      <c r="B10" s="3"/>
      <c r="C10" s="3"/>
      <c r="D10" s="3"/>
      <c r="E10" s="3"/>
    </row>
    <row r="11" customFormat="false" ht="19.5" hidden="false" customHeight="true" outlineLevel="0" collapsed="false">
      <c r="B11" s="6" t="s">
        <v>12</v>
      </c>
      <c r="C11" s="7" t="s">
        <v>13</v>
      </c>
      <c r="D11" s="7"/>
      <c r="E11" s="7"/>
    </row>
    <row r="12" customFormat="false" ht="19.5" hidden="false" customHeight="true" outlineLevel="0" collapsed="false">
      <c r="B12" s="8" t="s">
        <v>14</v>
      </c>
      <c r="C12" s="7" t="s">
        <v>15</v>
      </c>
      <c r="D12" s="7"/>
      <c r="E12" s="7"/>
    </row>
    <row r="14" customFormat="false" ht="24" hidden="false" customHeight="true" outlineLevel="0" collapsed="false">
      <c r="A14" s="3" t="s">
        <v>16</v>
      </c>
      <c r="B14" s="3"/>
      <c r="C14" s="3"/>
      <c r="D14" s="3"/>
      <c r="E14" s="3"/>
    </row>
    <row r="15" customFormat="false" ht="21.75" hidden="false" customHeight="true" outlineLevel="0" collapsed="false">
      <c r="A15" s="9" t="s">
        <v>17</v>
      </c>
      <c r="B15" s="9" t="s">
        <v>18</v>
      </c>
      <c r="C15" s="9" t="s">
        <v>19</v>
      </c>
      <c r="D15" s="9" t="s">
        <v>20</v>
      </c>
      <c r="E15" s="9" t="s">
        <v>21</v>
      </c>
    </row>
    <row r="16" customFormat="false" ht="19.5" hidden="false" customHeight="true" outlineLevel="0" collapsed="false">
      <c r="A16" s="10" t="n">
        <v>1</v>
      </c>
      <c r="B16" s="11" t="s">
        <v>22</v>
      </c>
      <c r="C16" s="12" t="n">
        <v>1</v>
      </c>
      <c r="D16" s="13" t="s">
        <v>23</v>
      </c>
      <c r="E16" s="11" t="s">
        <v>24</v>
      </c>
    </row>
    <row r="17" customFormat="false" ht="19.5" hidden="false" customHeight="true" outlineLevel="0" collapsed="false">
      <c r="A17" s="8" t="n">
        <v>2</v>
      </c>
      <c r="B17" s="14" t="s">
        <v>25</v>
      </c>
      <c r="C17" s="15" t="n">
        <v>0.5</v>
      </c>
      <c r="D17" s="13" t="s">
        <v>23</v>
      </c>
      <c r="E17" s="14" t="s">
        <v>26</v>
      </c>
    </row>
    <row r="18" customFormat="false" ht="19.5" hidden="false" customHeight="true" outlineLevel="0" collapsed="false">
      <c r="A18" s="10" t="n">
        <v>3</v>
      </c>
      <c r="B18" s="11" t="s">
        <v>27</v>
      </c>
      <c r="C18" s="12" t="n">
        <v>0</v>
      </c>
      <c r="D18" s="13" t="s">
        <v>23</v>
      </c>
      <c r="E18" s="11" t="s">
        <v>28</v>
      </c>
    </row>
    <row r="19" customFormat="false" ht="19.5" hidden="false" customHeight="true" outlineLevel="0" collapsed="false">
      <c r="A19" s="8" t="n">
        <v>4</v>
      </c>
      <c r="B19" s="14" t="s">
        <v>29</v>
      </c>
      <c r="C19" s="15" t="n">
        <v>0.25</v>
      </c>
      <c r="D19" s="13" t="s">
        <v>23</v>
      </c>
      <c r="E19" s="14" t="s">
        <v>30</v>
      </c>
    </row>
    <row r="20" customFormat="false" ht="19.5" hidden="false" customHeight="true" outlineLevel="0" collapsed="false">
      <c r="A20" s="10" t="n">
        <v>5</v>
      </c>
      <c r="B20" s="11" t="s">
        <v>31</v>
      </c>
      <c r="C20" s="12" t="n">
        <v>0.5</v>
      </c>
      <c r="D20" s="13" t="s">
        <v>23</v>
      </c>
      <c r="E20" s="11" t="s">
        <v>32</v>
      </c>
    </row>
    <row r="21" customFormat="false" ht="19.5" hidden="false" customHeight="true" outlineLevel="0" collapsed="false">
      <c r="A21" s="8" t="n">
        <v>6</v>
      </c>
      <c r="B21" s="14" t="s">
        <v>33</v>
      </c>
      <c r="C21" s="15" t="n">
        <v>0.5</v>
      </c>
      <c r="D21" s="13" t="s">
        <v>23</v>
      </c>
      <c r="E21" s="14" t="s">
        <v>34</v>
      </c>
    </row>
    <row r="22" customFormat="false" ht="19.5" hidden="false" customHeight="true" outlineLevel="0" collapsed="false">
      <c r="A22" s="10" t="n">
        <v>7</v>
      </c>
      <c r="B22" s="11" t="s">
        <v>35</v>
      </c>
      <c r="C22" s="12" t="n">
        <v>1</v>
      </c>
      <c r="D22" s="13" t="s">
        <v>23</v>
      </c>
      <c r="E22" s="11" t="s">
        <v>24</v>
      </c>
    </row>
    <row r="23" customFormat="false" ht="19.5" hidden="false" customHeight="true" outlineLevel="0" collapsed="false">
      <c r="A23" s="8" t="n">
        <v>8</v>
      </c>
      <c r="B23" s="14" t="s">
        <v>36</v>
      </c>
      <c r="C23" s="15" t="n">
        <v>1</v>
      </c>
      <c r="D23" s="16" t="s">
        <v>37</v>
      </c>
      <c r="E23" s="14" t="s">
        <v>38</v>
      </c>
    </row>
    <row r="24" customFormat="false" ht="19.5" hidden="false" customHeight="true" outlineLevel="0" collapsed="false">
      <c r="A24" s="10" t="n">
        <v>9</v>
      </c>
      <c r="B24" s="11" t="s">
        <v>39</v>
      </c>
      <c r="C24" s="12" t="n">
        <v>1</v>
      </c>
      <c r="D24" s="16" t="s">
        <v>37</v>
      </c>
      <c r="E24" s="11" t="s">
        <v>38</v>
      </c>
    </row>
    <row r="25" customFormat="false" ht="19.5" hidden="false" customHeight="true" outlineLevel="0" collapsed="false">
      <c r="A25" s="8" t="n">
        <v>10</v>
      </c>
      <c r="B25" s="14" t="s">
        <v>40</v>
      </c>
      <c r="C25" s="15" t="n">
        <v>1</v>
      </c>
      <c r="D25" s="16" t="s">
        <v>37</v>
      </c>
      <c r="E25" s="14" t="s">
        <v>41</v>
      </c>
    </row>
    <row r="26" customFormat="false" ht="19.5" hidden="false" customHeight="true" outlineLevel="0" collapsed="false">
      <c r="A26" s="10" t="n">
        <v>11</v>
      </c>
      <c r="B26" s="11" t="s">
        <v>42</v>
      </c>
      <c r="C26" s="12" t="n">
        <v>1</v>
      </c>
      <c r="D26" s="16" t="s">
        <v>37</v>
      </c>
      <c r="E26" s="11" t="s">
        <v>43</v>
      </c>
    </row>
    <row r="27" customFormat="false" ht="19.5" hidden="false" customHeight="true" outlineLevel="0" collapsed="false">
      <c r="A27" s="8" t="n">
        <v>12</v>
      </c>
      <c r="B27" s="14" t="s">
        <v>44</v>
      </c>
      <c r="C27" s="15" t="n">
        <v>0</v>
      </c>
      <c r="D27" s="8" t="s">
        <v>28</v>
      </c>
      <c r="E27" s="14" t="s">
        <v>45</v>
      </c>
    </row>
    <row r="29" customFormat="false" ht="24" hidden="false" customHeight="true" outlineLevel="0" collapsed="false">
      <c r="A29" s="3" t="s">
        <v>46</v>
      </c>
      <c r="B29" s="3"/>
      <c r="C29" s="3"/>
      <c r="D29" s="3"/>
      <c r="E29" s="3"/>
    </row>
    <row r="30" customFormat="false" ht="33.75" hidden="false" customHeight="true" outlineLevel="0" collapsed="false">
      <c r="A30" s="17" t="s">
        <v>47</v>
      </c>
      <c r="B30" s="17"/>
      <c r="C30" s="17"/>
      <c r="D30" s="17"/>
      <c r="E30" s="17"/>
    </row>
    <row r="31" customFormat="false" ht="33.75" hidden="false" customHeight="true" outlineLevel="0" collapsed="false">
      <c r="A31" s="17" t="s">
        <v>48</v>
      </c>
      <c r="B31" s="17"/>
      <c r="C31" s="17"/>
      <c r="D31" s="17"/>
      <c r="E31" s="17"/>
    </row>
    <row r="32" customFormat="false" ht="33.75" hidden="false" customHeight="true" outlineLevel="0" collapsed="false">
      <c r="A32" s="17" t="s">
        <v>49</v>
      </c>
      <c r="B32" s="17"/>
      <c r="C32" s="17"/>
      <c r="D32" s="17"/>
      <c r="E32" s="17"/>
    </row>
  </sheetData>
  <mergeCells count="15">
    <mergeCell ref="A1:E1"/>
    <mergeCell ref="A2:E2"/>
    <mergeCell ref="A4:E4"/>
    <mergeCell ref="B5:E5"/>
    <mergeCell ref="B6:E6"/>
    <mergeCell ref="B7:E7"/>
    <mergeCell ref="B8:E8"/>
    <mergeCell ref="A10:E10"/>
    <mergeCell ref="C11:E11"/>
    <mergeCell ref="C12:E12"/>
    <mergeCell ref="A14:E14"/>
    <mergeCell ref="A29:E29"/>
    <mergeCell ref="A30:E30"/>
    <mergeCell ref="A31:E31"/>
    <mergeCell ref="A32:E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9"/>
    <col collapsed="false" customWidth="true" hidden="false" outlineLevel="0" max="3" min="3" style="0" width="24"/>
    <col collapsed="false" customWidth="true" hidden="false" outlineLevel="0" max="4" min="4" style="0" width="33"/>
    <col collapsed="false" customWidth="true" hidden="false" outlineLevel="0" max="6" min="5" style="0" width="11"/>
    <col collapsed="false" customWidth="true" hidden="false" outlineLevel="0" max="7" min="7" style="0" width="14"/>
    <col collapsed="false" customWidth="true" hidden="false" outlineLevel="0" max="8" min="8" style="0" width="9"/>
    <col collapsed="false" customWidth="true" hidden="false" outlineLevel="0" max="9" min="9" style="0" width="16"/>
    <col collapsed="false" customWidth="true" hidden="false" outlineLevel="0" max="10" min="10" style="0" width="15"/>
  </cols>
  <sheetData>
    <row r="1" customFormat="false" ht="37.5" hidden="false" customHeight="true" outlineLevel="0" collapsed="false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customFormat="false" ht="19.5" hidden="false" customHeight="true" outlineLevel="0" collapsed="false">
      <c r="A2" s="2" t="s">
        <v>50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6" hidden="false" customHeight="true" outlineLevel="0" collapsed="false"/>
    <row r="4" customFormat="false" ht="19.5" hidden="false" customHeight="true" outlineLevel="0" collapsed="false">
      <c r="A4" s="19" t="s">
        <v>51</v>
      </c>
      <c r="B4" s="19"/>
      <c r="C4" s="20" t="s">
        <v>52</v>
      </c>
      <c r="D4" s="20"/>
      <c r="E4" s="20"/>
      <c r="G4" s="21" t="s">
        <v>53</v>
      </c>
      <c r="H4" s="20" t="s">
        <v>54</v>
      </c>
      <c r="I4" s="20"/>
      <c r="J4" s="20"/>
    </row>
    <row r="5" customFormat="false" ht="19.5" hidden="false" customHeight="true" outlineLevel="0" collapsed="false">
      <c r="A5" s="19" t="s">
        <v>55</v>
      </c>
      <c r="B5" s="19"/>
      <c r="C5" s="20" t="s">
        <v>56</v>
      </c>
      <c r="D5" s="20"/>
      <c r="E5" s="20"/>
      <c r="G5" s="21" t="s">
        <v>57</v>
      </c>
      <c r="H5" s="20" t="s">
        <v>58</v>
      </c>
      <c r="I5" s="20"/>
      <c r="J5" s="20"/>
    </row>
    <row r="6" customFormat="false" ht="6" hidden="false" customHeight="true" outlineLevel="0" collapsed="false"/>
    <row r="7" customFormat="false" ht="19.5" hidden="false" customHeight="true" outlineLevel="0" collapsed="false">
      <c r="A7" s="22" t="s">
        <v>59</v>
      </c>
      <c r="B7" s="22"/>
      <c r="C7" s="22"/>
      <c r="D7" s="22" t="s">
        <v>60</v>
      </c>
      <c r="E7" s="22"/>
      <c r="F7" s="22"/>
      <c r="G7" s="23" t="s">
        <v>61</v>
      </c>
      <c r="H7" s="23"/>
      <c r="I7" s="23"/>
      <c r="J7" s="23"/>
    </row>
    <row r="8" customFormat="false" ht="33.75" hidden="false" customHeight="true" outlineLevel="0" collapsed="false">
      <c r="A8" s="24" t="n">
        <f aca="false">SUMIF($I$11:$I$40,"Wohnfläche",$J$11:$J$40)</f>
        <v>103.485</v>
      </c>
      <c r="B8" s="24"/>
      <c r="C8" s="24"/>
      <c r="D8" s="24" t="n">
        <f aca="false">SUMIF($I$11:$I$40,"Nutzfläche",$J$11:$J$40)</f>
        <v>26.1</v>
      </c>
      <c r="E8" s="24"/>
      <c r="F8" s="24"/>
      <c r="G8" s="25" t="n">
        <f aca="false">A8+D8</f>
        <v>129.585</v>
      </c>
      <c r="H8" s="25"/>
      <c r="I8" s="25"/>
      <c r="J8" s="25"/>
    </row>
    <row r="9" customFormat="false" ht="6" hidden="false" customHeight="true" outlineLevel="0" collapsed="false"/>
    <row r="10" customFormat="false" ht="25.5" hidden="false" customHeight="true" outlineLevel="0" collapsed="false">
      <c r="A10" s="26" t="s">
        <v>17</v>
      </c>
      <c r="B10" s="26" t="s">
        <v>62</v>
      </c>
      <c r="C10" s="26" t="s">
        <v>63</v>
      </c>
      <c r="D10" s="26" t="s">
        <v>18</v>
      </c>
      <c r="E10" s="26" t="s">
        <v>64</v>
      </c>
      <c r="F10" s="26" t="s">
        <v>65</v>
      </c>
      <c r="G10" s="26" t="s">
        <v>66</v>
      </c>
      <c r="H10" s="26" t="s">
        <v>19</v>
      </c>
      <c r="I10" s="26" t="s">
        <v>20</v>
      </c>
      <c r="J10" s="26" t="s">
        <v>67</v>
      </c>
    </row>
    <row r="11" customFormat="false" ht="18.75" hidden="false" customHeight="true" outlineLevel="0" collapsed="false">
      <c r="A11" s="27" t="n">
        <f aca="false">IF($C11="","",ROW()-10)</f>
        <v>1</v>
      </c>
      <c r="B11" s="6" t="s">
        <v>68</v>
      </c>
      <c r="C11" s="28" t="s">
        <v>69</v>
      </c>
      <c r="D11" s="28" t="s">
        <v>36</v>
      </c>
      <c r="E11" s="29" t="n">
        <v>4.2</v>
      </c>
      <c r="F11" s="29" t="n">
        <v>3.1</v>
      </c>
      <c r="G11" s="30" t="n">
        <f aca="false">IF(OR($E11="",$F11=""),"",$E11*$F11)</f>
        <v>13.02</v>
      </c>
      <c r="H11" s="12" t="n">
        <f aca="false">IFERROR(INDEX(Anleitung!$C$16:$C$27,MATCH($D11,Anleitung!$B$16:$B$27,0)),"")</f>
        <v>1</v>
      </c>
      <c r="I11" s="10" t="str">
        <f aca="false">IFERROR(INDEX(Anleitung!$D$16:$D$27,MATCH($D11,Anleitung!$B$16:$B$27,0)),"")</f>
        <v>Nutzfläche</v>
      </c>
      <c r="J11" s="30" t="n">
        <f aca="false">IF(OR($G11="",$H11=""),"",$G11*$H11)</f>
        <v>13.02</v>
      </c>
    </row>
    <row r="12" customFormat="false" ht="18.75" hidden="false" customHeight="true" outlineLevel="0" collapsed="false">
      <c r="A12" s="31" t="n">
        <f aca="false">IF($C12="","",ROW()-10)</f>
        <v>2</v>
      </c>
      <c r="B12" s="6" t="s">
        <v>68</v>
      </c>
      <c r="C12" s="28" t="s">
        <v>70</v>
      </c>
      <c r="D12" s="28" t="s">
        <v>40</v>
      </c>
      <c r="E12" s="29" t="n">
        <v>2.8</v>
      </c>
      <c r="F12" s="29" t="n">
        <v>2.1</v>
      </c>
      <c r="G12" s="32" t="n">
        <f aca="false">IF(OR($E12="",$F12=""),"",$E12*$F12)</f>
        <v>5.88</v>
      </c>
      <c r="H12" s="15" t="n">
        <f aca="false">IFERROR(INDEX(Anleitung!$C$16:$C$27,MATCH($D12,Anleitung!$B$16:$B$27,0)),"")</f>
        <v>1</v>
      </c>
      <c r="I12" s="8" t="str">
        <f aca="false">IFERROR(INDEX(Anleitung!$D$16:$D$27,MATCH($D12,Anleitung!$B$16:$B$27,0)),"")</f>
        <v>Nutzfläche</v>
      </c>
      <c r="J12" s="32" t="n">
        <f aca="false">IF(OR($G12="",$H12=""),"",$G12*$H12)</f>
        <v>5.88</v>
      </c>
    </row>
    <row r="13" customFormat="false" ht="18.75" hidden="false" customHeight="true" outlineLevel="0" collapsed="false">
      <c r="A13" s="27" t="n">
        <f aca="false">IF($C13="","",ROW()-10)</f>
        <v>3</v>
      </c>
      <c r="B13" s="6" t="s">
        <v>68</v>
      </c>
      <c r="C13" s="28" t="s">
        <v>39</v>
      </c>
      <c r="D13" s="28" t="s">
        <v>39</v>
      </c>
      <c r="E13" s="29" t="n">
        <v>3</v>
      </c>
      <c r="F13" s="29" t="n">
        <v>2.4</v>
      </c>
      <c r="G13" s="30" t="n">
        <f aca="false">IF(OR($E13="",$F13=""),"",$E13*$F13)</f>
        <v>7.2</v>
      </c>
      <c r="H13" s="12" t="n">
        <f aca="false">IFERROR(INDEX(Anleitung!$C$16:$C$27,MATCH($D13,Anleitung!$B$16:$B$27,0)),"")</f>
        <v>1</v>
      </c>
      <c r="I13" s="10" t="str">
        <f aca="false">IFERROR(INDEX(Anleitung!$D$16:$D$27,MATCH($D13,Anleitung!$B$16:$B$27,0)),"")</f>
        <v>Nutzfläche</v>
      </c>
      <c r="J13" s="30" t="n">
        <f aca="false">IF(OR($G13="",$H13=""),"",$G13*$H13)</f>
        <v>7.2</v>
      </c>
    </row>
    <row r="14" customFormat="false" ht="18.75" hidden="false" customHeight="true" outlineLevel="0" collapsed="false">
      <c r="A14" s="31" t="n">
        <f aca="false">IF($C14="","",ROW()-10)</f>
        <v>4</v>
      </c>
      <c r="B14" s="6" t="s">
        <v>71</v>
      </c>
      <c r="C14" s="28" t="s">
        <v>72</v>
      </c>
      <c r="D14" s="28" t="s">
        <v>22</v>
      </c>
      <c r="E14" s="29" t="n">
        <v>5.6</v>
      </c>
      <c r="F14" s="29" t="n">
        <v>4.3</v>
      </c>
      <c r="G14" s="32" t="n">
        <f aca="false">IF(OR($E14="",$F14=""),"",$E14*$F14)</f>
        <v>24.08</v>
      </c>
      <c r="H14" s="15" t="n">
        <f aca="false">IFERROR(INDEX(Anleitung!$C$16:$C$27,MATCH($D14,Anleitung!$B$16:$B$27,0)),"")</f>
        <v>1</v>
      </c>
      <c r="I14" s="8" t="str">
        <f aca="false">IFERROR(INDEX(Anleitung!$D$16:$D$27,MATCH($D14,Anleitung!$B$16:$B$27,0)),"")</f>
        <v>Wohnfläche</v>
      </c>
      <c r="J14" s="32" t="n">
        <f aca="false">IF(OR($G14="",$H14=""),"",$G14*$H14)</f>
        <v>24.08</v>
      </c>
    </row>
    <row r="15" customFormat="false" ht="18.75" hidden="false" customHeight="true" outlineLevel="0" collapsed="false">
      <c r="A15" s="27" t="n">
        <f aca="false">IF($C15="","",ROW()-10)</f>
        <v>5</v>
      </c>
      <c r="B15" s="6" t="s">
        <v>71</v>
      </c>
      <c r="C15" s="28" t="s">
        <v>73</v>
      </c>
      <c r="D15" s="28" t="s">
        <v>22</v>
      </c>
      <c r="E15" s="29" t="n">
        <v>3.8</v>
      </c>
      <c r="F15" s="29" t="n">
        <v>3.2</v>
      </c>
      <c r="G15" s="30" t="n">
        <f aca="false">IF(OR($E15="",$F15=""),"",$E15*$F15)</f>
        <v>12.16</v>
      </c>
      <c r="H15" s="12" t="n">
        <f aca="false">IFERROR(INDEX(Anleitung!$C$16:$C$27,MATCH($D15,Anleitung!$B$16:$B$27,0)),"")</f>
        <v>1</v>
      </c>
      <c r="I15" s="10" t="str">
        <f aca="false">IFERROR(INDEX(Anleitung!$D$16:$D$27,MATCH($D15,Anleitung!$B$16:$B$27,0)),"")</f>
        <v>Wohnfläche</v>
      </c>
      <c r="J15" s="30" t="n">
        <f aca="false">IF(OR($G15="",$H15=""),"",$G15*$H15)</f>
        <v>12.16</v>
      </c>
    </row>
    <row r="16" customFormat="false" ht="18.75" hidden="false" customHeight="true" outlineLevel="0" collapsed="false">
      <c r="A16" s="31" t="n">
        <f aca="false">IF($C16="","",ROW()-10)</f>
        <v>6</v>
      </c>
      <c r="B16" s="6" t="s">
        <v>71</v>
      </c>
      <c r="C16" s="28" t="s">
        <v>74</v>
      </c>
      <c r="D16" s="28" t="s">
        <v>22</v>
      </c>
      <c r="E16" s="29" t="n">
        <v>4.5</v>
      </c>
      <c r="F16" s="29" t="n">
        <v>1.6</v>
      </c>
      <c r="G16" s="32" t="n">
        <f aca="false">IF(OR($E16="",$F16=""),"",$E16*$F16)</f>
        <v>7.2</v>
      </c>
      <c r="H16" s="15" t="n">
        <f aca="false">IFERROR(INDEX(Anleitung!$C$16:$C$27,MATCH($D16,Anleitung!$B$16:$B$27,0)),"")</f>
        <v>1</v>
      </c>
      <c r="I16" s="8" t="str">
        <f aca="false">IFERROR(INDEX(Anleitung!$D$16:$D$27,MATCH($D16,Anleitung!$B$16:$B$27,0)),"")</f>
        <v>Wohnfläche</v>
      </c>
      <c r="J16" s="32" t="n">
        <f aca="false">IF(OR($G16="",$H16=""),"",$G16*$H16)</f>
        <v>7.2</v>
      </c>
    </row>
    <row r="17" customFormat="false" ht="18.75" hidden="false" customHeight="true" outlineLevel="0" collapsed="false">
      <c r="A17" s="27" t="n">
        <f aca="false">IF($C17="","",ROW()-10)</f>
        <v>7</v>
      </c>
      <c r="B17" s="6" t="s">
        <v>71</v>
      </c>
      <c r="C17" s="28" t="s">
        <v>75</v>
      </c>
      <c r="D17" s="28" t="s">
        <v>22</v>
      </c>
      <c r="E17" s="29" t="n">
        <v>1.8</v>
      </c>
      <c r="F17" s="29" t="n">
        <v>1.4</v>
      </c>
      <c r="G17" s="30" t="n">
        <f aca="false">IF(OR($E17="",$F17=""),"",$E17*$F17)</f>
        <v>2.52</v>
      </c>
      <c r="H17" s="12" t="n">
        <f aca="false">IFERROR(INDEX(Anleitung!$C$16:$C$27,MATCH($D17,Anleitung!$B$16:$B$27,0)),"")</f>
        <v>1</v>
      </c>
      <c r="I17" s="10" t="str">
        <f aca="false">IFERROR(INDEX(Anleitung!$D$16:$D$27,MATCH($D17,Anleitung!$B$16:$B$27,0)),"")</f>
        <v>Wohnfläche</v>
      </c>
      <c r="J17" s="30" t="n">
        <f aca="false">IF(OR($G17="",$H17=""),"",$G17*$H17)</f>
        <v>2.52</v>
      </c>
    </row>
    <row r="18" customFormat="false" ht="18.75" hidden="false" customHeight="true" outlineLevel="0" collapsed="false">
      <c r="A18" s="31" t="n">
        <f aca="false">IF($C18="","",ROW()-10)</f>
        <v>8</v>
      </c>
      <c r="B18" s="6" t="s">
        <v>71</v>
      </c>
      <c r="C18" s="28" t="s">
        <v>76</v>
      </c>
      <c r="D18" s="28" t="s">
        <v>31</v>
      </c>
      <c r="E18" s="29" t="n">
        <v>4</v>
      </c>
      <c r="F18" s="29" t="n">
        <v>3</v>
      </c>
      <c r="G18" s="32" t="n">
        <f aca="false">IF(OR($E18="",$F18=""),"",$E18*$F18)</f>
        <v>12</v>
      </c>
      <c r="H18" s="15" t="n">
        <f aca="false">IFERROR(INDEX(Anleitung!$C$16:$C$27,MATCH($D18,Anleitung!$B$16:$B$27,0)),"")</f>
        <v>0.5</v>
      </c>
      <c r="I18" s="8" t="str">
        <f aca="false">IFERROR(INDEX(Anleitung!$D$16:$D$27,MATCH($D18,Anleitung!$B$16:$B$27,0)),"")</f>
        <v>Wohnfläche</v>
      </c>
      <c r="J18" s="32" t="n">
        <f aca="false">IF(OR($G18="",$H18=""),"",$G18*$H18)</f>
        <v>6</v>
      </c>
    </row>
    <row r="19" customFormat="false" ht="18.75" hidden="false" customHeight="true" outlineLevel="0" collapsed="false">
      <c r="A19" s="27" t="n">
        <f aca="false">IF($C19="","",ROW()-10)</f>
        <v>9</v>
      </c>
      <c r="B19" s="6" t="s">
        <v>77</v>
      </c>
      <c r="C19" s="28" t="s">
        <v>78</v>
      </c>
      <c r="D19" s="28" t="s">
        <v>22</v>
      </c>
      <c r="E19" s="29" t="n">
        <v>4.3</v>
      </c>
      <c r="F19" s="29" t="n">
        <v>3.6</v>
      </c>
      <c r="G19" s="30" t="n">
        <f aca="false">IF(OR($E19="",$F19=""),"",$E19*$F19)</f>
        <v>15.48</v>
      </c>
      <c r="H19" s="12" t="n">
        <f aca="false">IFERROR(INDEX(Anleitung!$C$16:$C$27,MATCH($D19,Anleitung!$B$16:$B$27,0)),"")</f>
        <v>1</v>
      </c>
      <c r="I19" s="10" t="str">
        <f aca="false">IFERROR(INDEX(Anleitung!$D$16:$D$27,MATCH($D19,Anleitung!$B$16:$B$27,0)),"")</f>
        <v>Wohnfläche</v>
      </c>
      <c r="J19" s="30" t="n">
        <f aca="false">IF(OR($G19="",$H19=""),"",$G19*$H19)</f>
        <v>15.48</v>
      </c>
    </row>
    <row r="20" customFormat="false" ht="18.75" hidden="false" customHeight="true" outlineLevel="0" collapsed="false">
      <c r="A20" s="31" t="n">
        <f aca="false">IF($C20="","",ROW()-10)</f>
        <v>10</v>
      </c>
      <c r="B20" s="6" t="s">
        <v>77</v>
      </c>
      <c r="C20" s="28" t="s">
        <v>79</v>
      </c>
      <c r="D20" s="28" t="s">
        <v>22</v>
      </c>
      <c r="E20" s="29" t="n">
        <v>3.9</v>
      </c>
      <c r="F20" s="29" t="n">
        <v>3.2</v>
      </c>
      <c r="G20" s="32" t="n">
        <f aca="false">IF(OR($E20="",$F20=""),"",$E20*$F20)</f>
        <v>12.48</v>
      </c>
      <c r="H20" s="15" t="n">
        <f aca="false">IFERROR(INDEX(Anleitung!$C$16:$C$27,MATCH($D20,Anleitung!$B$16:$B$27,0)),"")</f>
        <v>1</v>
      </c>
      <c r="I20" s="8" t="str">
        <f aca="false">IFERROR(INDEX(Anleitung!$D$16:$D$27,MATCH($D20,Anleitung!$B$16:$B$27,0)),"")</f>
        <v>Wohnfläche</v>
      </c>
      <c r="J20" s="32" t="n">
        <f aca="false">IF(OR($G20="",$H20=""),"",$G20*$H20)</f>
        <v>12.48</v>
      </c>
    </row>
    <row r="21" customFormat="false" ht="18.75" hidden="false" customHeight="true" outlineLevel="0" collapsed="false">
      <c r="A21" s="27" t="n">
        <f aca="false">IF($C21="","",ROW()-10)</f>
        <v>11</v>
      </c>
      <c r="B21" s="6" t="s">
        <v>77</v>
      </c>
      <c r="C21" s="28" t="s">
        <v>80</v>
      </c>
      <c r="D21" s="28" t="s">
        <v>22</v>
      </c>
      <c r="E21" s="29" t="n">
        <v>3.2</v>
      </c>
      <c r="F21" s="29" t="n">
        <v>2.4</v>
      </c>
      <c r="G21" s="30" t="n">
        <f aca="false">IF(OR($E21="",$F21=""),"",$E21*$F21)</f>
        <v>7.68</v>
      </c>
      <c r="H21" s="12" t="n">
        <f aca="false">IFERROR(INDEX(Anleitung!$C$16:$C$27,MATCH($D21,Anleitung!$B$16:$B$27,0)),"")</f>
        <v>1</v>
      </c>
      <c r="I21" s="10" t="str">
        <f aca="false">IFERROR(INDEX(Anleitung!$D$16:$D$27,MATCH($D21,Anleitung!$B$16:$B$27,0)),"")</f>
        <v>Wohnfläche</v>
      </c>
      <c r="J21" s="30" t="n">
        <f aca="false">IF(OR($G21="",$H21=""),"",$G21*$H21)</f>
        <v>7.68</v>
      </c>
    </row>
    <row r="22" customFormat="false" ht="18.75" hidden="false" customHeight="true" outlineLevel="0" collapsed="false">
      <c r="A22" s="31" t="n">
        <f aca="false">IF($C22="","",ROW()-10)</f>
        <v>12</v>
      </c>
      <c r="B22" s="6" t="s">
        <v>77</v>
      </c>
      <c r="C22" s="28" t="s">
        <v>81</v>
      </c>
      <c r="D22" s="28" t="s">
        <v>29</v>
      </c>
      <c r="E22" s="29" t="n">
        <v>3</v>
      </c>
      <c r="F22" s="29" t="n">
        <v>1.5</v>
      </c>
      <c r="G22" s="32" t="n">
        <f aca="false">IF(OR($E22="",$F22=""),"",$E22*$F22)</f>
        <v>4.5</v>
      </c>
      <c r="H22" s="15" t="n">
        <f aca="false">IFERROR(INDEX(Anleitung!$C$16:$C$27,MATCH($D22,Anleitung!$B$16:$B$27,0)),"")</f>
        <v>0.25</v>
      </c>
      <c r="I22" s="8" t="str">
        <f aca="false">IFERROR(INDEX(Anleitung!$D$16:$D$27,MATCH($D22,Anleitung!$B$16:$B$27,0)),"")</f>
        <v>Wohnfläche</v>
      </c>
      <c r="J22" s="32" t="n">
        <f aca="false">IF(OR($G22="",$H22=""),"",$G22*$H22)</f>
        <v>1.125</v>
      </c>
    </row>
    <row r="23" customFormat="false" ht="18.75" hidden="false" customHeight="true" outlineLevel="0" collapsed="false">
      <c r="A23" s="27" t="n">
        <f aca="false">IF($C23="","",ROW()-10)</f>
        <v>13</v>
      </c>
      <c r="B23" s="6" t="s">
        <v>82</v>
      </c>
      <c r="C23" s="28" t="s">
        <v>83</v>
      </c>
      <c r="D23" s="28" t="s">
        <v>22</v>
      </c>
      <c r="E23" s="29" t="n">
        <v>3.6</v>
      </c>
      <c r="F23" s="29" t="n">
        <v>3</v>
      </c>
      <c r="G23" s="30" t="n">
        <f aca="false">IF(OR($E23="",$F23=""),"",$E23*$F23)</f>
        <v>10.8</v>
      </c>
      <c r="H23" s="12" t="n">
        <f aca="false">IFERROR(INDEX(Anleitung!$C$16:$C$27,MATCH($D23,Anleitung!$B$16:$B$27,0)),"")</f>
        <v>1</v>
      </c>
      <c r="I23" s="10" t="str">
        <f aca="false">IFERROR(INDEX(Anleitung!$D$16:$D$27,MATCH($D23,Anleitung!$B$16:$B$27,0)),"")</f>
        <v>Wohnfläche</v>
      </c>
      <c r="J23" s="30" t="n">
        <f aca="false">IF(OR($G23="",$H23=""),"",$G23*$H23)</f>
        <v>10.8</v>
      </c>
    </row>
    <row r="24" customFormat="false" ht="18.75" hidden="false" customHeight="true" outlineLevel="0" collapsed="false">
      <c r="A24" s="31" t="n">
        <f aca="false">IF($C24="","",ROW()-10)</f>
        <v>14</v>
      </c>
      <c r="B24" s="6" t="s">
        <v>82</v>
      </c>
      <c r="C24" s="28" t="s">
        <v>84</v>
      </c>
      <c r="D24" s="28" t="s">
        <v>25</v>
      </c>
      <c r="E24" s="29" t="n">
        <v>3.6</v>
      </c>
      <c r="F24" s="29" t="n">
        <v>2.2</v>
      </c>
      <c r="G24" s="32" t="n">
        <f aca="false">IF(OR($E24="",$F24=""),"",$E24*$F24)</f>
        <v>7.92</v>
      </c>
      <c r="H24" s="15" t="n">
        <f aca="false">IFERROR(INDEX(Anleitung!$C$16:$C$27,MATCH($D24,Anleitung!$B$16:$B$27,0)),"")</f>
        <v>0.5</v>
      </c>
      <c r="I24" s="8" t="str">
        <f aca="false">IFERROR(INDEX(Anleitung!$D$16:$D$27,MATCH($D24,Anleitung!$B$16:$B$27,0)),"")</f>
        <v>Wohnfläche</v>
      </c>
      <c r="J24" s="32" t="n">
        <f aca="false">IF(OR($G24="",$H24=""),"",$G24*$H24)</f>
        <v>3.96</v>
      </c>
    </row>
    <row r="25" customFormat="false" ht="18.75" hidden="false" customHeight="true" outlineLevel="0" collapsed="false">
      <c r="A25" s="27" t="str">
        <f aca="false">IF($C25="","",ROW()-10)</f>
        <v/>
      </c>
      <c r="B25" s="6"/>
      <c r="C25" s="28"/>
      <c r="D25" s="28"/>
      <c r="E25" s="29"/>
      <c r="F25" s="29"/>
      <c r="G25" s="30" t="str">
        <f aca="false">IF(OR($E25="",$F25=""),"",$E25*$F25)</f>
        <v/>
      </c>
      <c r="H25" s="12" t="str">
        <f aca="false">IFERROR(INDEX(Anleitung!$C$16:$C$27,MATCH($D25,Anleitung!$B$16:$B$27,0)),"")</f>
        <v/>
      </c>
      <c r="I25" s="10" t="str">
        <f aca="false">IFERROR(INDEX(Anleitung!$D$16:$D$27,MATCH($D25,Anleitung!$B$16:$B$27,0)),"")</f>
        <v/>
      </c>
      <c r="J25" s="30" t="str">
        <f aca="false">IF(OR($G25="",$H25=""),"",$G25*$H25)</f>
        <v/>
      </c>
    </row>
    <row r="26" customFormat="false" ht="18.75" hidden="false" customHeight="true" outlineLevel="0" collapsed="false">
      <c r="A26" s="31" t="str">
        <f aca="false">IF($C26="","",ROW()-10)</f>
        <v/>
      </c>
      <c r="B26" s="6"/>
      <c r="C26" s="28"/>
      <c r="D26" s="28"/>
      <c r="E26" s="29"/>
      <c r="F26" s="29"/>
      <c r="G26" s="32" t="str">
        <f aca="false">IF(OR($E26="",$F26=""),"",$E26*$F26)</f>
        <v/>
      </c>
      <c r="H26" s="15" t="str">
        <f aca="false">IFERROR(INDEX(Anleitung!$C$16:$C$27,MATCH($D26,Anleitung!$B$16:$B$27,0)),"")</f>
        <v/>
      </c>
      <c r="I26" s="8" t="str">
        <f aca="false">IFERROR(INDEX(Anleitung!$D$16:$D$27,MATCH($D26,Anleitung!$B$16:$B$27,0)),"")</f>
        <v/>
      </c>
      <c r="J26" s="32" t="str">
        <f aca="false">IF(OR($G26="",$H26=""),"",$G26*$H26)</f>
        <v/>
      </c>
    </row>
    <row r="27" customFormat="false" ht="18.75" hidden="false" customHeight="true" outlineLevel="0" collapsed="false">
      <c r="A27" s="27" t="str">
        <f aca="false">IF($C27="","",ROW()-10)</f>
        <v/>
      </c>
      <c r="B27" s="6"/>
      <c r="C27" s="28"/>
      <c r="D27" s="28"/>
      <c r="E27" s="29"/>
      <c r="F27" s="29"/>
      <c r="G27" s="30" t="str">
        <f aca="false">IF(OR($E27="",$F27=""),"",$E27*$F27)</f>
        <v/>
      </c>
      <c r="H27" s="12" t="str">
        <f aca="false">IFERROR(INDEX(Anleitung!$C$16:$C$27,MATCH($D27,Anleitung!$B$16:$B$27,0)),"")</f>
        <v/>
      </c>
      <c r="I27" s="10" t="str">
        <f aca="false">IFERROR(INDEX(Anleitung!$D$16:$D$27,MATCH($D27,Anleitung!$B$16:$B$27,0)),"")</f>
        <v/>
      </c>
      <c r="J27" s="30" t="str">
        <f aca="false">IF(OR($G27="",$H27=""),"",$G27*$H27)</f>
        <v/>
      </c>
    </row>
    <row r="28" customFormat="false" ht="18.75" hidden="false" customHeight="true" outlineLevel="0" collapsed="false">
      <c r="A28" s="31" t="str">
        <f aca="false">IF($C28="","",ROW()-10)</f>
        <v/>
      </c>
      <c r="B28" s="6"/>
      <c r="C28" s="28"/>
      <c r="D28" s="28"/>
      <c r="E28" s="29"/>
      <c r="F28" s="29"/>
      <c r="G28" s="32" t="str">
        <f aca="false">IF(OR($E28="",$F28=""),"",$E28*$F28)</f>
        <v/>
      </c>
      <c r="H28" s="15" t="str">
        <f aca="false">IFERROR(INDEX(Anleitung!$C$16:$C$27,MATCH($D28,Anleitung!$B$16:$B$27,0)),"")</f>
        <v/>
      </c>
      <c r="I28" s="8" t="str">
        <f aca="false">IFERROR(INDEX(Anleitung!$D$16:$D$27,MATCH($D28,Anleitung!$B$16:$B$27,0)),"")</f>
        <v/>
      </c>
      <c r="J28" s="32" t="str">
        <f aca="false">IF(OR($G28="",$H28=""),"",$G28*$H28)</f>
        <v/>
      </c>
    </row>
    <row r="29" customFormat="false" ht="18.75" hidden="false" customHeight="true" outlineLevel="0" collapsed="false">
      <c r="A29" s="27" t="str">
        <f aca="false">IF($C29="","",ROW()-10)</f>
        <v/>
      </c>
      <c r="B29" s="6"/>
      <c r="C29" s="28"/>
      <c r="D29" s="28"/>
      <c r="E29" s="29"/>
      <c r="F29" s="29"/>
      <c r="G29" s="30" t="str">
        <f aca="false">IF(OR($E29="",$F29=""),"",$E29*$F29)</f>
        <v/>
      </c>
      <c r="H29" s="12" t="str">
        <f aca="false">IFERROR(INDEX(Anleitung!$C$16:$C$27,MATCH($D29,Anleitung!$B$16:$B$27,0)),"")</f>
        <v/>
      </c>
      <c r="I29" s="10" t="str">
        <f aca="false">IFERROR(INDEX(Anleitung!$D$16:$D$27,MATCH($D29,Anleitung!$B$16:$B$27,0)),"")</f>
        <v/>
      </c>
      <c r="J29" s="30" t="str">
        <f aca="false">IF(OR($G29="",$H29=""),"",$G29*$H29)</f>
        <v/>
      </c>
    </row>
    <row r="30" customFormat="false" ht="18.75" hidden="false" customHeight="true" outlineLevel="0" collapsed="false">
      <c r="A30" s="31" t="str">
        <f aca="false">IF($C30="","",ROW()-10)</f>
        <v/>
      </c>
      <c r="B30" s="6"/>
      <c r="C30" s="28"/>
      <c r="D30" s="28"/>
      <c r="E30" s="29"/>
      <c r="F30" s="29"/>
      <c r="G30" s="32" t="str">
        <f aca="false">IF(OR($E30="",$F30=""),"",$E30*$F30)</f>
        <v/>
      </c>
      <c r="H30" s="15" t="str">
        <f aca="false">IFERROR(INDEX(Anleitung!$C$16:$C$27,MATCH($D30,Anleitung!$B$16:$B$27,0)),"")</f>
        <v/>
      </c>
      <c r="I30" s="8" t="str">
        <f aca="false">IFERROR(INDEX(Anleitung!$D$16:$D$27,MATCH($D30,Anleitung!$B$16:$B$27,0)),"")</f>
        <v/>
      </c>
      <c r="J30" s="32" t="str">
        <f aca="false">IF(OR($G30="",$H30=""),"",$G30*$H30)</f>
        <v/>
      </c>
    </row>
    <row r="31" customFormat="false" ht="18.75" hidden="false" customHeight="true" outlineLevel="0" collapsed="false">
      <c r="A31" s="27" t="str">
        <f aca="false">IF($C31="","",ROW()-10)</f>
        <v/>
      </c>
      <c r="B31" s="6"/>
      <c r="C31" s="28"/>
      <c r="D31" s="28"/>
      <c r="E31" s="29"/>
      <c r="F31" s="29"/>
      <c r="G31" s="30" t="str">
        <f aca="false">IF(OR($E31="",$F31=""),"",$E31*$F31)</f>
        <v/>
      </c>
      <c r="H31" s="12" t="str">
        <f aca="false">IFERROR(INDEX(Anleitung!$C$16:$C$27,MATCH($D31,Anleitung!$B$16:$B$27,0)),"")</f>
        <v/>
      </c>
      <c r="I31" s="10" t="str">
        <f aca="false">IFERROR(INDEX(Anleitung!$D$16:$D$27,MATCH($D31,Anleitung!$B$16:$B$27,0)),"")</f>
        <v/>
      </c>
      <c r="J31" s="30" t="str">
        <f aca="false">IF(OR($G31="",$H31=""),"",$G31*$H31)</f>
        <v/>
      </c>
    </row>
    <row r="32" customFormat="false" ht="18.75" hidden="false" customHeight="true" outlineLevel="0" collapsed="false">
      <c r="A32" s="31" t="str">
        <f aca="false">IF($C32="","",ROW()-10)</f>
        <v/>
      </c>
      <c r="B32" s="6"/>
      <c r="C32" s="28"/>
      <c r="D32" s="28"/>
      <c r="E32" s="29"/>
      <c r="F32" s="29"/>
      <c r="G32" s="32" t="str">
        <f aca="false">IF(OR($E32="",$F32=""),"",$E32*$F32)</f>
        <v/>
      </c>
      <c r="H32" s="15" t="str">
        <f aca="false">IFERROR(INDEX(Anleitung!$C$16:$C$27,MATCH($D32,Anleitung!$B$16:$B$27,0)),"")</f>
        <v/>
      </c>
      <c r="I32" s="8" t="str">
        <f aca="false">IFERROR(INDEX(Anleitung!$D$16:$D$27,MATCH($D32,Anleitung!$B$16:$B$27,0)),"")</f>
        <v/>
      </c>
      <c r="J32" s="32" t="str">
        <f aca="false">IF(OR($G32="",$H32=""),"",$G32*$H32)</f>
        <v/>
      </c>
    </row>
    <row r="33" customFormat="false" ht="18.75" hidden="false" customHeight="true" outlineLevel="0" collapsed="false">
      <c r="A33" s="27" t="str">
        <f aca="false">IF($C33="","",ROW()-10)</f>
        <v/>
      </c>
      <c r="B33" s="6"/>
      <c r="C33" s="28"/>
      <c r="D33" s="28"/>
      <c r="E33" s="29"/>
      <c r="F33" s="29"/>
      <c r="G33" s="30" t="str">
        <f aca="false">IF(OR($E33="",$F33=""),"",$E33*$F33)</f>
        <v/>
      </c>
      <c r="H33" s="12" t="str">
        <f aca="false">IFERROR(INDEX(Anleitung!$C$16:$C$27,MATCH($D33,Anleitung!$B$16:$B$27,0)),"")</f>
        <v/>
      </c>
      <c r="I33" s="10" t="str">
        <f aca="false">IFERROR(INDEX(Anleitung!$D$16:$D$27,MATCH($D33,Anleitung!$B$16:$B$27,0)),"")</f>
        <v/>
      </c>
      <c r="J33" s="30" t="str">
        <f aca="false">IF(OR($G33="",$H33=""),"",$G33*$H33)</f>
        <v/>
      </c>
    </row>
    <row r="34" customFormat="false" ht="18.75" hidden="false" customHeight="true" outlineLevel="0" collapsed="false">
      <c r="A34" s="31" t="str">
        <f aca="false">IF($C34="","",ROW()-10)</f>
        <v/>
      </c>
      <c r="B34" s="6"/>
      <c r="C34" s="28"/>
      <c r="D34" s="28"/>
      <c r="E34" s="29"/>
      <c r="F34" s="29"/>
      <c r="G34" s="32" t="str">
        <f aca="false">IF(OR($E34="",$F34=""),"",$E34*$F34)</f>
        <v/>
      </c>
      <c r="H34" s="15" t="str">
        <f aca="false">IFERROR(INDEX(Anleitung!$C$16:$C$27,MATCH($D34,Anleitung!$B$16:$B$27,0)),"")</f>
        <v/>
      </c>
      <c r="I34" s="8" t="str">
        <f aca="false">IFERROR(INDEX(Anleitung!$D$16:$D$27,MATCH($D34,Anleitung!$B$16:$B$27,0)),"")</f>
        <v/>
      </c>
      <c r="J34" s="32" t="str">
        <f aca="false">IF(OR($G34="",$H34=""),"",$G34*$H34)</f>
        <v/>
      </c>
    </row>
    <row r="35" customFormat="false" ht="18.75" hidden="false" customHeight="true" outlineLevel="0" collapsed="false">
      <c r="A35" s="27" t="str">
        <f aca="false">IF($C35="","",ROW()-10)</f>
        <v/>
      </c>
      <c r="B35" s="6"/>
      <c r="C35" s="28"/>
      <c r="D35" s="28"/>
      <c r="E35" s="29"/>
      <c r="F35" s="29"/>
      <c r="G35" s="30" t="str">
        <f aca="false">IF(OR($E35="",$F35=""),"",$E35*$F35)</f>
        <v/>
      </c>
      <c r="H35" s="12" t="str">
        <f aca="false">IFERROR(INDEX(Anleitung!$C$16:$C$27,MATCH($D35,Anleitung!$B$16:$B$27,0)),"")</f>
        <v/>
      </c>
      <c r="I35" s="10" t="str">
        <f aca="false">IFERROR(INDEX(Anleitung!$D$16:$D$27,MATCH($D35,Anleitung!$B$16:$B$27,0)),"")</f>
        <v/>
      </c>
      <c r="J35" s="30" t="str">
        <f aca="false">IF(OR($G35="",$H35=""),"",$G35*$H35)</f>
        <v/>
      </c>
    </row>
    <row r="36" customFormat="false" ht="18.75" hidden="false" customHeight="true" outlineLevel="0" collapsed="false">
      <c r="A36" s="31" t="str">
        <f aca="false">IF($C36="","",ROW()-10)</f>
        <v/>
      </c>
      <c r="B36" s="6"/>
      <c r="C36" s="28"/>
      <c r="D36" s="28"/>
      <c r="E36" s="29"/>
      <c r="F36" s="29"/>
      <c r="G36" s="32" t="str">
        <f aca="false">IF(OR($E36="",$F36=""),"",$E36*$F36)</f>
        <v/>
      </c>
      <c r="H36" s="15" t="str">
        <f aca="false">IFERROR(INDEX(Anleitung!$C$16:$C$27,MATCH($D36,Anleitung!$B$16:$B$27,0)),"")</f>
        <v/>
      </c>
      <c r="I36" s="8" t="str">
        <f aca="false">IFERROR(INDEX(Anleitung!$D$16:$D$27,MATCH($D36,Anleitung!$B$16:$B$27,0)),"")</f>
        <v/>
      </c>
      <c r="J36" s="32" t="str">
        <f aca="false">IF(OR($G36="",$H36=""),"",$G36*$H36)</f>
        <v/>
      </c>
    </row>
    <row r="37" customFormat="false" ht="18.75" hidden="false" customHeight="true" outlineLevel="0" collapsed="false">
      <c r="A37" s="27" t="str">
        <f aca="false">IF($C37="","",ROW()-10)</f>
        <v/>
      </c>
      <c r="B37" s="6"/>
      <c r="C37" s="28"/>
      <c r="D37" s="28"/>
      <c r="E37" s="29"/>
      <c r="F37" s="29"/>
      <c r="G37" s="30" t="str">
        <f aca="false">IF(OR($E37="",$F37=""),"",$E37*$F37)</f>
        <v/>
      </c>
      <c r="H37" s="12" t="str">
        <f aca="false">IFERROR(INDEX(Anleitung!$C$16:$C$27,MATCH($D37,Anleitung!$B$16:$B$27,0)),"")</f>
        <v/>
      </c>
      <c r="I37" s="10" t="str">
        <f aca="false">IFERROR(INDEX(Anleitung!$D$16:$D$27,MATCH($D37,Anleitung!$B$16:$B$27,0)),"")</f>
        <v/>
      </c>
      <c r="J37" s="30" t="str">
        <f aca="false">IF(OR($G37="",$H37=""),"",$G37*$H37)</f>
        <v/>
      </c>
    </row>
    <row r="38" customFormat="false" ht="18.75" hidden="false" customHeight="true" outlineLevel="0" collapsed="false">
      <c r="A38" s="31" t="str">
        <f aca="false">IF($C38="","",ROW()-10)</f>
        <v/>
      </c>
      <c r="B38" s="6"/>
      <c r="C38" s="28"/>
      <c r="D38" s="28"/>
      <c r="E38" s="29"/>
      <c r="F38" s="29"/>
      <c r="G38" s="32" t="str">
        <f aca="false">IF(OR($E38="",$F38=""),"",$E38*$F38)</f>
        <v/>
      </c>
      <c r="H38" s="15" t="str">
        <f aca="false">IFERROR(INDEX(Anleitung!$C$16:$C$27,MATCH($D38,Anleitung!$B$16:$B$27,0)),"")</f>
        <v/>
      </c>
      <c r="I38" s="8" t="str">
        <f aca="false">IFERROR(INDEX(Anleitung!$D$16:$D$27,MATCH($D38,Anleitung!$B$16:$B$27,0)),"")</f>
        <v/>
      </c>
      <c r="J38" s="32" t="str">
        <f aca="false">IF(OR($G38="",$H38=""),"",$G38*$H38)</f>
        <v/>
      </c>
    </row>
    <row r="39" customFormat="false" ht="18.75" hidden="false" customHeight="true" outlineLevel="0" collapsed="false">
      <c r="A39" s="27" t="str">
        <f aca="false">IF($C39="","",ROW()-10)</f>
        <v/>
      </c>
      <c r="B39" s="6"/>
      <c r="C39" s="28"/>
      <c r="D39" s="28"/>
      <c r="E39" s="29"/>
      <c r="F39" s="29"/>
      <c r="G39" s="30" t="str">
        <f aca="false">IF(OR($E39="",$F39=""),"",$E39*$F39)</f>
        <v/>
      </c>
      <c r="H39" s="12" t="str">
        <f aca="false">IFERROR(INDEX(Anleitung!$C$16:$C$27,MATCH($D39,Anleitung!$B$16:$B$27,0)),"")</f>
        <v/>
      </c>
      <c r="I39" s="10" t="str">
        <f aca="false">IFERROR(INDEX(Anleitung!$D$16:$D$27,MATCH($D39,Anleitung!$B$16:$B$27,0)),"")</f>
        <v/>
      </c>
      <c r="J39" s="30" t="str">
        <f aca="false">IF(OR($G39="",$H39=""),"",$G39*$H39)</f>
        <v/>
      </c>
    </row>
    <row r="40" customFormat="false" ht="18.75" hidden="false" customHeight="true" outlineLevel="0" collapsed="false">
      <c r="A40" s="31" t="str">
        <f aca="false">IF($C40="","",ROW()-10)</f>
        <v/>
      </c>
      <c r="B40" s="6"/>
      <c r="C40" s="28"/>
      <c r="D40" s="28"/>
      <c r="E40" s="29"/>
      <c r="F40" s="29"/>
      <c r="G40" s="32" t="str">
        <f aca="false">IF(OR($E40="",$F40=""),"",$E40*$F40)</f>
        <v/>
      </c>
      <c r="H40" s="15" t="str">
        <f aca="false">IFERROR(INDEX(Anleitung!$C$16:$C$27,MATCH($D40,Anleitung!$B$16:$B$27,0)),"")</f>
        <v/>
      </c>
      <c r="I40" s="8" t="str">
        <f aca="false">IFERROR(INDEX(Anleitung!$D$16:$D$27,MATCH($D40,Anleitung!$B$16:$B$27,0)),"")</f>
        <v/>
      </c>
      <c r="J40" s="32" t="str">
        <f aca="false">IF(OR($G40="",$H40=""),"",$G40*$H40)</f>
        <v/>
      </c>
    </row>
    <row r="41" customFormat="false" ht="24" hidden="false" customHeight="true" outlineLevel="0" collapsed="false">
      <c r="A41" s="33" t="s">
        <v>85</v>
      </c>
      <c r="B41" s="33"/>
      <c r="C41" s="33"/>
      <c r="D41" s="33"/>
      <c r="E41" s="33"/>
      <c r="F41" s="33"/>
      <c r="G41" s="34" t="n">
        <f aca="false">SUM($G$11:$G$40)</f>
        <v>142.92</v>
      </c>
      <c r="H41" s="35"/>
      <c r="I41" s="35"/>
      <c r="J41" s="36" t="n">
        <f aca="false">SUM($J$11:$J$40)</f>
        <v>129.585</v>
      </c>
    </row>
  </sheetData>
  <mergeCells count="15">
    <mergeCell ref="A1:J1"/>
    <mergeCell ref="A2:J2"/>
    <mergeCell ref="A4:B4"/>
    <mergeCell ref="C4:E4"/>
    <mergeCell ref="H4:J4"/>
    <mergeCell ref="A5:B5"/>
    <mergeCell ref="C5:E5"/>
    <mergeCell ref="H5:J5"/>
    <mergeCell ref="A7:C7"/>
    <mergeCell ref="D7:F7"/>
    <mergeCell ref="G7:J7"/>
    <mergeCell ref="A8:C8"/>
    <mergeCell ref="D8:F8"/>
    <mergeCell ref="G8:J8"/>
    <mergeCell ref="A41:F41"/>
  </mergeCells>
  <conditionalFormatting sqref="I11:I40">
    <cfRule type="cellIs" priority="2" operator="equal" aboveAverage="0" equalAverage="0" bottom="0" percent="0" rank="0" text="" dxfId="0">
      <formula>"Wohnfläche"</formula>
    </cfRule>
    <cfRule type="cellIs" priority="3" operator="equal" aboveAverage="0" equalAverage="0" bottom="0" percent="0" rank="0" text="" dxfId="1">
      <formula>"Nutzfläche"</formula>
    </cfRule>
  </conditionalFormatting>
  <dataValidations count="2">
    <dataValidation allowBlank="true" errorStyle="stop" operator="between" showDropDown="false" showErrorMessage="false" showInputMessage="false" sqref="D11:D40" type="list">
      <formula1>Anleitung!$B$16:$B$27</formula1>
      <formula2>0</formula2>
    </dataValidation>
    <dataValidation allowBlank="true" errorStyle="stop" operator="between" showDropDown="false" showErrorMessage="false" showInputMessage="false" sqref="B11:B40" type="list">
      <formula1>"KG,EG,1. OG,2. OG,3. OG,DG"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3"/>
    <col collapsed="false" customWidth="true" hidden="false" outlineLevel="0" max="8" min="5" style="0" width="16"/>
  </cols>
  <sheetData>
    <row r="1" customFormat="false" ht="37.5" hidden="false" customHeight="true" outlineLevel="0" collapsed="false">
      <c r="A1" s="18" t="s">
        <v>86</v>
      </c>
      <c r="B1" s="18"/>
      <c r="C1" s="18"/>
      <c r="D1" s="18"/>
      <c r="E1" s="18"/>
      <c r="F1" s="18"/>
      <c r="G1" s="18"/>
      <c r="H1" s="18"/>
    </row>
    <row r="2" customFormat="false" ht="19.5" hidden="false" customHeight="true" outlineLevel="0" collapsed="false">
      <c r="A2" s="2" t="s">
        <v>87</v>
      </c>
      <c r="B2" s="2"/>
      <c r="C2" s="2"/>
      <c r="D2" s="2"/>
      <c r="E2" s="2"/>
      <c r="F2" s="2"/>
      <c r="G2" s="2"/>
      <c r="H2" s="2"/>
    </row>
    <row r="4" customFormat="false" ht="24" hidden="false" customHeight="true" outlineLevel="0" collapsed="false">
      <c r="A4" s="3" t="s">
        <v>88</v>
      </c>
      <c r="B4" s="3"/>
      <c r="C4" s="3"/>
    </row>
    <row r="5" customFormat="false" ht="21.75" hidden="false" customHeight="true" outlineLevel="0" collapsed="false">
      <c r="A5" s="9" t="s">
        <v>20</v>
      </c>
      <c r="B5" s="9" t="s">
        <v>89</v>
      </c>
      <c r="C5" s="9" t="s">
        <v>90</v>
      </c>
    </row>
    <row r="6" customFormat="false" ht="15" hidden="false" customHeight="false" outlineLevel="0" collapsed="false">
      <c r="A6" s="37" t="s">
        <v>23</v>
      </c>
      <c r="B6" s="38" t="n">
        <f aca="false">SUMIF(Flächenberechnung!$I$11:$I$40,"Wohnfläche",Flächenberechnung!$J$11:$J$40)</f>
        <v>103.485</v>
      </c>
      <c r="C6" s="39" t="n">
        <f aca="false">IFERROR($B6/$B$9,0)</f>
        <v>0.798587799513833</v>
      </c>
    </row>
    <row r="7" customFormat="false" ht="15" hidden="false" customHeight="false" outlineLevel="0" collapsed="false">
      <c r="A7" s="40" t="s">
        <v>37</v>
      </c>
      <c r="B7" s="38" t="n">
        <f aca="false">SUMIF(Flächenberechnung!$I$11:$I$40,"Nutzfläche",Flächenberechnung!$J$11:$J$40)</f>
        <v>26.1</v>
      </c>
      <c r="C7" s="39" t="n">
        <f aca="false">IFERROR($B7/$B$9,0)</f>
        <v>0.201412200486167</v>
      </c>
    </row>
    <row r="8" customFormat="false" ht="15" hidden="false" customHeight="false" outlineLevel="0" collapsed="false">
      <c r="A8" s="14" t="s">
        <v>28</v>
      </c>
      <c r="B8" s="38" t="n">
        <f aca="false">SUMIF(Flächenberechnung!$I$11:$I$40,"nicht anrechenbar",Flächenberechnung!$J$11:$J$40)</f>
        <v>0</v>
      </c>
      <c r="C8" s="39" t="n">
        <f aca="false">IFERROR($B8/$B$9,0)</f>
        <v>0</v>
      </c>
    </row>
    <row r="9" customFormat="false" ht="15" hidden="false" customHeight="false" outlineLevel="0" collapsed="false">
      <c r="A9" s="41" t="s">
        <v>91</v>
      </c>
      <c r="B9" s="42" t="n">
        <f aca="false">$B$6+$B$7</f>
        <v>129.585</v>
      </c>
      <c r="C9" s="43" t="n">
        <f aca="false">IFERROR($B$9/$B$9,0)</f>
        <v>1</v>
      </c>
    </row>
    <row r="12" customFormat="false" ht="24" hidden="false" customHeight="true" outlineLevel="0" collapsed="false">
      <c r="A12" s="3" t="s">
        <v>92</v>
      </c>
      <c r="B12" s="3"/>
      <c r="C12" s="3"/>
    </row>
    <row r="13" customFormat="false" ht="21.75" hidden="false" customHeight="true" outlineLevel="0" collapsed="false">
      <c r="A13" s="9" t="s">
        <v>62</v>
      </c>
      <c r="B13" s="9" t="s">
        <v>67</v>
      </c>
    </row>
    <row r="14" customFormat="false" ht="15" hidden="false" customHeight="false" outlineLevel="0" collapsed="false">
      <c r="A14" s="11" t="s">
        <v>68</v>
      </c>
      <c r="B14" s="30" t="n">
        <f aca="false">SUMIF(Flächenberechnung!$B$11:$B$40,"KG",Flächenberechnung!$J$11:$J$40)</f>
        <v>26.1</v>
      </c>
    </row>
    <row r="15" customFormat="false" ht="15" hidden="false" customHeight="false" outlineLevel="0" collapsed="false">
      <c r="A15" s="14" t="s">
        <v>71</v>
      </c>
      <c r="B15" s="32" t="n">
        <f aca="false">SUMIF(Flächenberechnung!$B$11:$B$40,"EG",Flächenberechnung!$J$11:$J$40)</f>
        <v>51.96</v>
      </c>
    </row>
    <row r="16" customFormat="false" ht="15" hidden="false" customHeight="false" outlineLevel="0" collapsed="false">
      <c r="A16" s="11" t="s">
        <v>77</v>
      </c>
      <c r="B16" s="30" t="n">
        <f aca="false">SUMIF(Flächenberechnung!$B$11:$B$40,"1. OG",Flächenberechnung!$J$11:$J$40)</f>
        <v>36.765</v>
      </c>
    </row>
    <row r="17" customFormat="false" ht="15" hidden="false" customHeight="false" outlineLevel="0" collapsed="false">
      <c r="A17" s="14" t="s">
        <v>93</v>
      </c>
      <c r="B17" s="32" t="n">
        <f aca="false">SUMIF(Flächenberechnung!$B$11:$B$40,"2. OG",Flächenberechnung!$J$11:$J$40)</f>
        <v>0</v>
      </c>
    </row>
    <row r="18" customFormat="false" ht="15" hidden="false" customHeight="false" outlineLevel="0" collapsed="false">
      <c r="A18" s="11" t="s">
        <v>94</v>
      </c>
      <c r="B18" s="30" t="n">
        <f aca="false">SUMIF(Flächenberechnung!$B$11:$B$40,"3. OG",Flächenberechnung!$J$11:$J$40)</f>
        <v>0</v>
      </c>
    </row>
    <row r="19" customFormat="false" ht="15" hidden="false" customHeight="false" outlineLevel="0" collapsed="false">
      <c r="A19" s="14" t="s">
        <v>82</v>
      </c>
      <c r="B19" s="32" t="n">
        <f aca="false">SUMIF(Flächenberechnung!$B$11:$B$40,"DG",Flächenberechnung!$J$11:$J$40)</f>
        <v>14.76</v>
      </c>
    </row>
    <row r="31" customFormat="false" ht="15" hidden="false" customHeight="true" outlineLevel="0" collapsed="false">
      <c r="A31" s="44" t="s">
        <v>95</v>
      </c>
      <c r="B31" s="44"/>
      <c r="C31" s="44"/>
      <c r="D31" s="44"/>
      <c r="E31" s="44"/>
      <c r="F31" s="44"/>
      <c r="G31" s="44"/>
      <c r="H31" s="44"/>
    </row>
  </sheetData>
  <mergeCells count="5">
    <mergeCell ref="A1:H1"/>
    <mergeCell ref="A2:H2"/>
    <mergeCell ref="A4:C4"/>
    <mergeCell ref="A12:C12"/>
    <mergeCell ref="A31:H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2026-08-13T09:36:55Z</dcterms:created>
  <dc:creator>openpyxl</dc:creator>
  <dc:description/>
  <dc:language>en-US</dc:language>
  <cp:lastModifiedBy/>
  <dcterms:modified xsi:type="dcterms:W3CDTF">2026-08-13T09:36:57Z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