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0339A291-68B3-4463-B048-6B37DDF99144}" xr6:coauthVersionLast="47" xr6:coauthVersionMax="47" xr10:uidLastSave="{00000000-0000-0000-0000-000000000000}"/>
  <bookViews>
    <workbookView xWindow="1035" yWindow="1035" windowWidth="25500" windowHeight="13500" tabRatio="500" activeTab="3" xr2:uid="{00000000-000D-0000-FFFF-FFFF00000000}"/>
  </bookViews>
  <sheets>
    <sheet name="Anleitung" sheetId="1" r:id="rId1"/>
    <sheet name="Stammdaten" sheetId="2" r:id="rId2"/>
    <sheet name="Kostenarten" sheetId="3" r:id="rId3"/>
    <sheet name="Abrechnung"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 i="4" l="1"/>
  <c r="C8" i="4"/>
  <c r="E27" i="4"/>
  <c r="D22" i="4"/>
  <c r="C22" i="4"/>
  <c r="B22" i="4"/>
  <c r="D21" i="4"/>
  <c r="C21" i="4"/>
  <c r="B21" i="4"/>
  <c r="D20" i="4"/>
  <c r="C20" i="4"/>
  <c r="B20" i="4"/>
  <c r="D19" i="4"/>
  <c r="C19" i="4"/>
  <c r="B19" i="4"/>
  <c r="D18" i="4"/>
  <c r="C18" i="4"/>
  <c r="B18" i="4"/>
  <c r="D17" i="4"/>
  <c r="C17" i="4"/>
  <c r="B17" i="4"/>
  <c r="D16" i="4"/>
  <c r="C16" i="4"/>
  <c r="B16" i="4"/>
  <c r="D15" i="4"/>
  <c r="C15" i="4"/>
  <c r="B15" i="4"/>
  <c r="D14" i="4"/>
  <c r="C14" i="4"/>
  <c r="B14" i="4"/>
  <c r="D13" i="4"/>
  <c r="C13" i="4"/>
  <c r="B13" i="4"/>
  <c r="D12" i="4"/>
  <c r="C12" i="4"/>
  <c r="B12" i="4"/>
  <c r="D11" i="4"/>
  <c r="C11" i="4"/>
  <c r="B11" i="4"/>
  <c r="F8" i="4"/>
  <c r="F7" i="4"/>
  <c r="C7" i="4"/>
  <c r="F6" i="4"/>
  <c r="C6" i="4"/>
  <c r="C18" i="3"/>
  <c r="C29" i="2"/>
  <c r="C30" i="2" s="1"/>
  <c r="C15" i="2"/>
  <c r="F17" i="3" l="1"/>
  <c r="E22" i="4" s="1"/>
  <c r="F14" i="3"/>
  <c r="E19" i="4" s="1"/>
  <c r="F16" i="3"/>
  <c r="E21" i="4" s="1"/>
  <c r="F6" i="3"/>
  <c r="F10" i="3"/>
  <c r="E15" i="4" s="1"/>
  <c r="F9" i="3"/>
  <c r="E14" i="4" s="1"/>
  <c r="F8" i="3"/>
  <c r="E13" i="4" s="1"/>
  <c r="F7" i="3"/>
  <c r="E12" i="4" s="1"/>
  <c r="F15" i="3"/>
  <c r="E20" i="4" s="1"/>
  <c r="F13" i="3"/>
  <c r="E18" i="4" s="1"/>
  <c r="F12" i="3"/>
  <c r="E17" i="4" s="1"/>
  <c r="F11" i="3"/>
  <c r="E16" i="4" s="1"/>
  <c r="F18" i="3" l="1"/>
  <c r="E11" i="4"/>
  <c r="E23" i="4" s="1"/>
  <c r="E26" i="4" s="1"/>
  <c r="E28" i="4" s="1"/>
  <c r="B2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19" authorId="0" shapeId="0" xr:uid="{00000000-0006-0000-0100-000001000000}">
      <text>
        <r>
          <rPr>
            <sz val="10"/>
            <rFont val="Arial"/>
            <family val="2"/>
          </rPr>
          <t>Summe der Wohnflächen aller Einheiten im Gebäude. Basis für den Schlüssel »Wohnfläche«.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6" authorId="0" shapeId="0" xr:uid="{00000000-0006-0000-0200-000001000000}">
      <text>
        <r>
          <rPr>
            <sz val="10"/>
            <rFont val="Arial"/>
            <family val="2"/>
          </rPr>
          <t>Automatisch: Gesamtkosten × Verteilungsanteil (laut Schlüssel) × Zeitanteil der Mietpartei.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28" authorId="0" shapeId="0" xr:uid="{00000000-0006-0000-0300-000001000000}">
      <text>
        <r>
          <rPr>
            <sz val="10"/>
            <rFont val="Arial"/>
            <family val="2"/>
          </rPr>
          <t>Positiver Wert = Nachzahlung des Mieters. Negativer Wert = Guthaben zugunsten des Mieters.</t>
        </r>
      </text>
    </comment>
  </commentList>
</comments>
</file>

<file path=xl/sharedStrings.xml><?xml version="1.0" encoding="utf-8"?>
<sst xmlns="http://schemas.openxmlformats.org/spreadsheetml/2006/main" count="139" uniqueCount="114">
  <si>
    <t>Betriebskostenabrechnung für Vermieter  ·  Abrechnungsjahr 2026</t>
  </si>
  <si>
    <t>Willkommen</t>
  </si>
  <si>
    <t>Diese Vorlage erstellt eine vollständige, nachvollziehbare Nebenkostenabrechnung für eine einzelne Mietpartei. Sie tragen einmal Ihre Objekt- und Mieterdaten ein, erfassen die jährlichen Kostenpositionen mit dem passenden Verteilerschlüssel – die Abrechnung mit Nachzahlung oder Guthaben wird automatisch berechnet.</t>
  </si>
  <si>
    <t>In 4 Schritten zur fertigen Abrechnung</t>
  </si>
  <si>
    <t>1</t>
  </si>
  <si>
    <t xml:space="preserve"> Stammdaten</t>
  </si>
  <si>
    <t>Objekt, Gesamtwerte des Hauses und die Daten der abzurechnenden Mietpartei erfassen (Fläche, Personen, Einheit, Nutzungszeitraum).</t>
  </si>
  <si>
    <t>2</t>
  </si>
  <si>
    <t xml:space="preserve"> Kostenarten</t>
  </si>
  <si>
    <t>Jede Betriebskostenposition mit Gesamtbetrag und passendem Verteilerschlüssel eintragen (Fläche, Personen, Einheiten oder Verbrauch).</t>
  </si>
  <si>
    <t>3</t>
  </si>
  <si>
    <t xml:space="preserve"> Abrechnung</t>
  </si>
  <si>
    <t>Der Mieteranteil je Position, die Summe, die Vorauszahlungen und der Saldo werden automatisch ermittelt – druckfertig.</t>
  </si>
  <si>
    <t>4</t>
  </si>
  <si>
    <t xml:space="preserve"> Prüfen &amp; Senden</t>
  </si>
  <si>
    <t>Plausibilität kontrollieren, als PDF speichern und mit Anschreiben innerhalb der 12-Monats-Frist an den Mieter senden.</t>
  </si>
  <si>
    <t>Legende – Farben der Zellen</t>
  </si>
  <si>
    <t>Eingabefeld</t>
  </si>
  <si>
    <t>Hier tragen Sie Ihre Werte ein.</t>
  </si>
  <si>
    <t>Überschrift</t>
  </si>
  <si>
    <t>Bereichs- und Spaltentitel – nicht ändern.</t>
  </si>
  <si>
    <t>Berechnet</t>
  </si>
  <si>
    <t>Automatisch per Formel – bitte nicht überschreiben.</t>
  </si>
  <si>
    <t>Ergebnis / Saldo</t>
  </si>
  <si>
    <t>Endergebnis der Abrechnung.</t>
  </si>
  <si>
    <t xml:space="preserve">  Rechtlicher Hinweis</t>
  </si>
  <si>
    <t>Die Abrechnungsfrist beträgt 12 Monate nach Ende des Abrechnungszeitraums (§ 556 Abs. 3 BGB). Heiz- und Warmwasserkosten sind nach der HeizkostenV verbrauchsabhängig abzurechnen. Diese Vorlage ist ein Muster und ersetzt keine Rechtsberatung. Angaben ohne Gewähr.</t>
  </si>
  <si>
    <t>STAMMDATEN</t>
  </si>
  <si>
    <t>Objekt · Vermieter · abzurechnende Mietpartei</t>
  </si>
  <si>
    <t>Objekt &amp; Vermieter</t>
  </si>
  <si>
    <t>Objektbezeichnung</t>
  </si>
  <si>
    <t>Mehrfamilienhaus Ahornweg</t>
  </si>
  <si>
    <t>Straße / Hausnummer</t>
  </si>
  <si>
    <t>Ahornweg 14</t>
  </si>
  <si>
    <t>PLZ / Ort</t>
  </si>
  <si>
    <t>26123 Oldenburg</t>
  </si>
  <si>
    <t>Vermieter / Ausstellerin</t>
  </si>
  <si>
    <t>Katharina Brendel</t>
  </si>
  <si>
    <t>Anschrift Vermieter</t>
  </si>
  <si>
    <t>Ahornweg 14, 26123 Oldenburg</t>
  </si>
  <si>
    <t>Erstellt am</t>
  </si>
  <si>
    <t>Abrechnungszeitraum</t>
  </si>
  <si>
    <t>Zeitraum von</t>
  </si>
  <si>
    <t>Zeitraum bis</t>
  </si>
  <si>
    <t>Tage im Zeitraum (Basis Zeitanteil)</t>
  </si>
  <si>
    <t>Gesamtwerte des Gebäudes (Bezugsgrößen)</t>
  </si>
  <si>
    <t>Bezugsgröße</t>
  </si>
  <si>
    <t>Gesamt Gebäude</t>
  </si>
  <si>
    <t>davon Mietpartei</t>
  </si>
  <si>
    <t>Einheit</t>
  </si>
  <si>
    <t>Wohnfläche</t>
  </si>
  <si>
    <t>m²</t>
  </si>
  <si>
    <t>Personen im Haus</t>
  </si>
  <si>
    <t>Pers.</t>
  </si>
  <si>
    <t>Wohneinheiten</t>
  </si>
  <si>
    <t>Einh.</t>
  </si>
  <si>
    <t>Heizung – Verbrauch</t>
  </si>
  <si>
    <t>kWh</t>
  </si>
  <si>
    <t>Wasser – Verbrauch</t>
  </si>
  <si>
    <t>m³</t>
  </si>
  <si>
    <t>Abzurechnende Mietpartei</t>
  </si>
  <si>
    <t>Mieter / Mieterin</t>
  </si>
  <si>
    <t>Jonas Hellwig</t>
  </si>
  <si>
    <t>Wohnung / Lage</t>
  </si>
  <si>
    <t>Whg. 3, 2. OG links</t>
  </si>
  <si>
    <t>Einzug im Zeitraum</t>
  </si>
  <si>
    <t>Auszug im Zeitraum</t>
  </si>
  <si>
    <t>Genutzte Tage im Zeitraum</t>
  </si>
  <si>
    <t>Zeitanteil (genutzte Tage / Gesamttage)</t>
  </si>
  <si>
    <t>Geleistete Vorauszahlungen (gesamt)</t>
  </si>
  <si>
    <t xml:space="preserve">  Hinweis</t>
  </si>
  <si>
    <t>Bei ganzjähriger Nutzung tragen Sie als Ein-/Auszug den 01.01. bzw. 31.12. ein – der Zeitanteil beträgt dann 100 %. Bei Mieterwechsel wird nur der genutzte Zeitraum abgerechnet.</t>
  </si>
  <si>
    <t>KOSTENARTEN</t>
  </si>
  <si>
    <t>Jährliche Betriebskosten des Gebäudes mit Verteilerschlüssel je Position</t>
  </si>
  <si>
    <t>Kostenart</t>
  </si>
  <si>
    <t>Gesamtkosten</t>
  </si>
  <si>
    <t>Verteilerschlüssel</t>
  </si>
  <si>
    <t>Umlagefähig</t>
  </si>
  <si>
    <t>Anteil Mietpartei</t>
  </si>
  <si>
    <t>Grundsteuer</t>
  </si>
  <si>
    <t>Ja</t>
  </si>
  <si>
    <t>Gebäudeversicherung</t>
  </si>
  <si>
    <t>Wasser / Abwasser</t>
  </si>
  <si>
    <t>Verbrauch Wasser</t>
  </si>
  <si>
    <t>Heizung / Warmwasser</t>
  </si>
  <si>
    <t>Verbrauch Heizung</t>
  </si>
  <si>
    <t>Müllabfuhr</t>
  </si>
  <si>
    <t>Personen</t>
  </si>
  <si>
    <t>Hausreinigung</t>
  </si>
  <si>
    <t>Gartenpflege</t>
  </si>
  <si>
    <t>Hausmeisterdienst</t>
  </si>
  <si>
    <t>Allgemeinstrom</t>
  </si>
  <si>
    <t>Aufzug (Betrieb/Wartung)</t>
  </si>
  <si>
    <t>Schornsteinfeger</t>
  </si>
  <si>
    <t>Straßenreinigung</t>
  </si>
  <si>
    <t>Summe umlagefähige Kosten</t>
  </si>
  <si>
    <t xml:space="preserve">  So funktioniert die Umlage</t>
  </si>
  <si>
    <t>Der »Anteil Mietpartei« wird je Position automatisch berechnet: Gesamtkosten × Verteilungsanteil × Zeitanteil. Der Verteilungsanteil richtet sich nach dem gewählten Schlüssel (Wohnfläche, Personen, Einheiten oder Verbrauch) und den Bezugsgrößen aus dem Blatt »Stammdaten«. Der Schlüssel und »Umlagefähig« lassen sich je Position per Auswahlliste ändern.</t>
  </si>
  <si>
    <t>Mietpartei</t>
  </si>
  <si>
    <t>Objekt</t>
  </si>
  <si>
    <t>Name</t>
  </si>
  <si>
    <t>Wohnung</t>
  </si>
  <si>
    <t>Adresse</t>
  </si>
  <si>
    <t>Nutzung</t>
  </si>
  <si>
    <t>Ort</t>
  </si>
  <si>
    <t>Schlüssel</t>
  </si>
  <si>
    <t>Summe umlagefähige Nebenkosten</t>
  </si>
  <si>
    <t>Abrechnung</t>
  </si>
  <si>
    <t>Umlagefähige Nebenkosten (Anteil Mietpartei)</t>
  </si>
  <si>
    <t>abzüglich geleisteter Vorauszahlungen</t>
  </si>
  <si>
    <t>SALDO</t>
  </si>
  <si>
    <t>Ort, Datum</t>
  </si>
  <si>
    <t>Unterschrift Vermieter/in</t>
  </si>
  <si>
    <t>NEBENKOSTENABRECHNUNG VERMIETER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</si>
</sst>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0.00&quot; €&quot;"/>
    <numFmt numFmtId="167" formatCode="#,##0.00&quot; €&quot;;[Red]\-#,##0.00&quot; €&quot;"/>
  </numFmts>
  <fonts count="32" x14ac:knownFonts="1">
    <font>
      <sz val="11"/>
      <color theme="1"/>
      <name val="Calibri"/>
      <family val="2"/>
      <charset val="1"/>
    </font>
    <font>
      <b/>
      <sz val="22"/>
      <color rgb="FFFFFFFF"/>
      <name val="Calibri"/>
      <charset val="1"/>
    </font>
    <font>
      <sz val="11"/>
      <color rgb="FFFFFFFF"/>
      <name val="Calibri"/>
      <charset val="1"/>
    </font>
    <font>
      <b/>
      <sz val="14"/>
      <color rgb="FF2C6E7F"/>
      <name val="Calibri"/>
      <charset val="1"/>
    </font>
    <font>
      <sz val="11"/>
      <color rgb="FF3A4A52"/>
      <name val="Calibri"/>
      <charset val="1"/>
    </font>
    <font>
      <b/>
      <sz val="16"/>
      <color rgb="FFFFFFFF"/>
      <name val="Calibri"/>
      <charset val="1"/>
    </font>
    <font>
      <b/>
      <sz val="12"/>
      <color rgb="FF1F3A4D"/>
      <name val="Calibri"/>
      <charset val="1"/>
    </font>
    <font>
      <sz val="10.5"/>
      <color rgb="FF48565C"/>
      <name val="Calibri"/>
      <charset val="1"/>
    </font>
    <font>
      <b/>
      <sz val="11"/>
      <color rgb="FF2A363B"/>
      <name val="Calibri"/>
      <charset val="1"/>
    </font>
    <font>
      <b/>
      <sz val="11"/>
      <color rgb="FFC97B5A"/>
      <name val="Calibri"/>
      <charset val="1"/>
    </font>
    <font>
      <sz val="10"/>
      <color rgb="FF5A4A3A"/>
      <name val="Calibri"/>
      <charset val="1"/>
    </font>
    <font>
      <b/>
      <sz val="20"/>
      <color rgb="FFFFFFFF"/>
      <name val="Calibri"/>
      <charset val="1"/>
    </font>
    <font>
      <sz val="10.5"/>
      <color rgb="FFFFFFFF"/>
      <name val="Calibri"/>
      <charset val="1"/>
    </font>
    <font>
      <b/>
      <sz val="13"/>
      <color rgb="FFFFFFFF"/>
      <name val="Calibri"/>
      <charset val="1"/>
    </font>
    <font>
      <sz val="11"/>
      <color rgb="FF33424A"/>
      <name val="Calibri"/>
      <charset val="1"/>
    </font>
    <font>
      <sz val="11"/>
      <color rgb="FF1F2A30"/>
      <name val="Calibri"/>
      <charset val="1"/>
    </font>
    <font>
      <b/>
      <sz val="10.5"/>
      <color rgb="FFFFFFFF"/>
      <name val="Calibri"/>
      <charset val="1"/>
    </font>
    <font>
      <sz val="10.5"/>
      <color rgb="FF6B7A80"/>
      <name val="Calibri"/>
      <charset val="1"/>
    </font>
    <font>
      <sz val="10"/>
      <name val="Arial"/>
      <family val="2"/>
    </font>
    <font>
      <b/>
      <sz val="11"/>
      <color rgb="FFFFFFFF"/>
      <name val="Calibri"/>
      <charset val="1"/>
    </font>
    <font>
      <sz val="11"/>
      <color rgb="FF2A363B"/>
      <name val="Calibri"/>
      <charset val="1"/>
    </font>
    <font>
      <sz val="10.5"/>
      <color rgb="FF1F2A30"/>
      <name val="Calibri"/>
      <charset val="1"/>
    </font>
    <font>
      <b/>
      <sz val="10.5"/>
      <color rgb="FF2C6E7F"/>
      <name val="Calibri"/>
      <charset val="1"/>
    </font>
    <font>
      <b/>
      <sz val="10.5"/>
      <color rgb="FF2A363B"/>
      <name val="Calibri"/>
      <charset val="1"/>
    </font>
    <font>
      <b/>
      <sz val="10"/>
      <color rgb="FF2A363B"/>
      <name val="Calibri"/>
      <charset val="1"/>
    </font>
    <font>
      <sz val="11"/>
      <color rgb="FF48565C"/>
      <name val="Calibri"/>
      <charset val="1"/>
    </font>
    <font>
      <sz val="10"/>
      <color rgb="FF6B7A80"/>
      <name val="Calibri"/>
      <charset val="1"/>
    </font>
    <font>
      <b/>
      <sz val="11"/>
      <color rgb="FF1F2A30"/>
      <name val="Calibri"/>
      <charset val="1"/>
    </font>
    <font>
      <b/>
      <sz val="12"/>
      <color rgb="FFFFFFFF"/>
      <name val="Calibri"/>
      <charset val="1"/>
    </font>
    <font>
      <sz val="11"/>
      <color rgb="FF6B7A80"/>
      <name val="Calibri"/>
      <charset val="1"/>
    </font>
    <font>
      <b/>
      <sz val="14"/>
      <color rgb="FFFFFFFF"/>
      <name val="Calibri"/>
      <charset val="1"/>
    </font>
    <font>
      <b/>
      <sz val="11.5"/>
      <color rgb="FF1F3A4D"/>
      <name val="Calibri"/>
      <charset val="1"/>
    </font>
  </fonts>
  <fills count="10">
    <fill>
      <patternFill patternType="none"/>
    </fill>
    <fill>
      <patternFill patternType="gray125"/>
    </fill>
    <fill>
      <patternFill patternType="solid">
        <fgColor rgb="FF1F3A4D"/>
        <bgColor rgb="FF2A363B"/>
      </patternFill>
    </fill>
    <fill>
      <patternFill patternType="solid">
        <fgColor rgb="FF2C6E7F"/>
        <bgColor rgb="FF48565C"/>
      </patternFill>
    </fill>
    <fill>
      <patternFill patternType="solid">
        <fgColor rgb="FFC97B5A"/>
        <bgColor rgb="FFFF6600"/>
      </patternFill>
    </fill>
    <fill>
      <patternFill patternType="solid">
        <fgColor rgb="FFFFF9E8"/>
        <bgColor rgb="FFFFFFFF"/>
      </patternFill>
    </fill>
    <fill>
      <patternFill patternType="solid">
        <fgColor rgb="FFF2F5F6"/>
        <bgColor rgb="FFE8F0F1"/>
      </patternFill>
    </fill>
    <fill>
      <patternFill patternType="solid">
        <fgColor rgb="FFF4EFE6"/>
        <bgColor rgb="FFF2F5F6"/>
      </patternFill>
    </fill>
    <fill>
      <patternFill patternType="solid">
        <fgColor rgb="FF5B9AA9"/>
        <bgColor rgb="FF6B7A80"/>
      </patternFill>
    </fill>
    <fill>
      <patternFill patternType="solid">
        <fgColor rgb="FFE8F0F1"/>
        <bgColor rgb="FFF2F5F6"/>
      </patternFill>
    </fill>
  </fills>
  <borders count="7">
    <border>
      <left/>
      <right/>
      <top/>
      <bottom/>
      <diagonal/>
    </border>
    <border>
      <left style="thin">
        <color rgb="FFC9D6DA"/>
      </left>
      <right style="thin">
        <color rgb="FFC9D6DA"/>
      </right>
      <top style="thin">
        <color rgb="FFC9D6DA"/>
      </top>
      <bottom style="thin">
        <color rgb="FFC9D6DA"/>
      </bottom>
      <diagonal/>
    </border>
    <border>
      <left style="thin">
        <color rgb="FFDDE6E8"/>
      </left>
      <right style="thin">
        <color rgb="FFDDE6E8"/>
      </right>
      <top style="thin">
        <color rgb="FFDDE6E8"/>
      </top>
      <bottom style="thin">
        <color rgb="FFDDE6E8"/>
      </bottom>
      <diagonal/>
    </border>
    <border>
      <left style="thin">
        <color rgb="FFE8C86B"/>
      </left>
      <right style="thin">
        <color rgb="FFE8C86B"/>
      </right>
      <top style="thin">
        <color rgb="FFE8C86B"/>
      </top>
      <bottom style="thin">
        <color rgb="FFE8C86B"/>
      </bottom>
      <diagonal/>
    </border>
    <border>
      <left style="thin">
        <color rgb="FF5B9AA9"/>
      </left>
      <right style="thin">
        <color rgb="FF5B9AA9"/>
      </right>
      <top style="thin">
        <color rgb="FF5B9AA9"/>
      </top>
      <bottom style="thin">
        <color rgb="FF5B9AA9"/>
      </bottom>
      <diagonal/>
    </border>
    <border>
      <left style="thin">
        <color rgb="FF2C6E7F"/>
      </left>
      <right style="thin">
        <color rgb="FF2C6E7F"/>
      </right>
      <top style="thin">
        <color rgb="FF2C6E7F"/>
      </top>
      <bottom style="thin">
        <color rgb="FF2C6E7F"/>
      </bottom>
      <diagonal/>
    </border>
    <border>
      <left/>
      <right/>
      <top/>
      <bottom style="thin">
        <color rgb="FF9AA8AD"/>
      </bottom>
      <diagonal/>
    </border>
  </borders>
  <cellStyleXfs count="1">
    <xf numFmtId="0" fontId="0" fillId="0" borderId="0"/>
  </cellStyleXfs>
  <cellXfs count="65">
    <xf numFmtId="0" fontId="0" fillId="0" borderId="0" xfId="0"/>
    <xf numFmtId="3" fontId="15" fillId="6" borderId="2" xfId="0" applyNumberFormat="1" applyFont="1" applyFill="1" applyBorder="1" applyAlignment="1">
      <alignment horizontal="right" vertical="center"/>
    </xf>
    <xf numFmtId="164" fontId="15" fillId="5" borderId="3" xfId="0" applyNumberFormat="1"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3" borderId="0" xfId="0" applyFont="1" applyFill="1" applyAlignment="1">
      <alignment horizontal="left" vertical="center" indent="1"/>
    </xf>
    <xf numFmtId="0" fontId="12" fillId="8" borderId="0" xfId="0" applyFont="1" applyFill="1" applyAlignment="1">
      <alignment horizontal="left" vertical="center" indent="1"/>
    </xf>
    <xf numFmtId="0" fontId="11" fillId="2" borderId="0" xfId="0" applyFont="1" applyFill="1" applyAlignment="1">
      <alignment horizontal="left" vertical="center" indent="1"/>
    </xf>
    <xf numFmtId="0" fontId="10" fillId="7" borderId="0" xfId="0" applyFont="1" applyFill="1" applyAlignment="1">
      <alignment horizontal="left" vertical="top" wrapText="1"/>
    </xf>
    <xf numFmtId="0" fontId="9" fillId="7" borderId="0" xfId="0" applyFont="1" applyFill="1" applyAlignment="1">
      <alignment horizontal="left" vertical="center"/>
    </xf>
    <xf numFmtId="0" fontId="7" fillId="0" borderId="0" xfId="0" applyFont="1" applyAlignment="1">
      <alignment horizontal="left" vertical="top" wrapText="1"/>
    </xf>
    <xf numFmtId="0" fontId="6" fillId="0" borderId="0" xfId="0" applyFont="1" applyAlignment="1">
      <alignment horizontal="left" vertical="center"/>
    </xf>
    <xf numFmtId="0" fontId="4" fillId="0" borderId="0" xfId="0" applyFont="1" applyAlignment="1">
      <alignment horizontal="left" vertical="top" wrapText="1"/>
    </xf>
    <xf numFmtId="0" fontId="3" fillId="0" borderId="0" xfId="0" applyFont="1"/>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5" fillId="4" borderId="0" xfId="0" applyFont="1" applyFill="1" applyAlignment="1">
      <alignment horizontal="center" vertical="center" wrapText="1"/>
    </xf>
    <xf numFmtId="0" fontId="0" fillId="4" borderId="0" xfId="0" applyFill="1"/>
    <xf numFmtId="0" fontId="0" fillId="5" borderId="1" xfId="0" applyFill="1" applyBorder="1"/>
    <xf numFmtId="0" fontId="8" fillId="0" borderId="0" xfId="0" applyFont="1" applyAlignment="1">
      <alignment horizontal="left" vertical="center" wrapText="1"/>
    </xf>
    <xf numFmtId="0" fontId="7" fillId="0" borderId="0" xfId="0" applyFont="1" applyAlignment="1">
      <alignment horizontal="left" vertical="center" wrapText="1"/>
    </xf>
    <xf numFmtId="0" fontId="0" fillId="3" borderId="1" xfId="0" applyFill="1" applyBorder="1"/>
    <xf numFmtId="0" fontId="0" fillId="6" borderId="1" xfId="0" applyFill="1" applyBorder="1"/>
    <xf numFmtId="0" fontId="0" fillId="4" borderId="1" xfId="0" applyFill="1" applyBorder="1"/>
    <xf numFmtId="0" fontId="14" fillId="6" borderId="2" xfId="0" applyFont="1" applyFill="1" applyBorder="1" applyAlignment="1">
      <alignment horizontal="left" vertical="center" wrapText="1"/>
    </xf>
    <xf numFmtId="164" fontId="15" fillId="5" borderId="3" xfId="0" applyNumberFormat="1" applyFont="1" applyFill="1" applyBorder="1" applyAlignment="1">
      <alignment horizontal="left" vertical="center" wrapText="1"/>
    </xf>
    <xf numFmtId="0" fontId="16" fillId="8" borderId="4" xfId="0" applyFont="1" applyFill="1" applyBorder="1" applyAlignment="1">
      <alignment horizontal="center" vertical="center" wrapText="1"/>
    </xf>
    <xf numFmtId="4" fontId="15" fillId="5" borderId="3" xfId="0" applyNumberFormat="1" applyFont="1" applyFill="1" applyBorder="1" applyAlignment="1">
      <alignment horizontal="right" vertical="center"/>
    </xf>
    <xf numFmtId="0" fontId="17" fillId="6" borderId="2" xfId="0" applyFont="1" applyFill="1" applyBorder="1" applyAlignment="1">
      <alignment horizontal="center" vertical="center" wrapText="1"/>
    </xf>
    <xf numFmtId="3" fontId="15" fillId="5" borderId="3" xfId="0" applyNumberFormat="1" applyFont="1" applyFill="1" applyBorder="1" applyAlignment="1">
      <alignment horizontal="right" vertical="center"/>
    </xf>
    <xf numFmtId="166" fontId="15" fillId="5" borderId="3" xfId="0" applyNumberFormat="1" applyFont="1" applyFill="1" applyBorder="1" applyAlignment="1">
      <alignment horizontal="right" vertical="center"/>
    </xf>
    <xf numFmtId="0" fontId="19" fillId="3" borderId="5" xfId="0" applyFont="1" applyFill="1" applyBorder="1" applyAlignment="1">
      <alignment horizontal="center" vertical="center" wrapText="1"/>
    </xf>
    <xf numFmtId="0" fontId="20" fillId="0" borderId="0" xfId="0" applyFont="1" applyAlignment="1">
      <alignment horizontal="left" vertical="center" wrapText="1"/>
    </xf>
    <xf numFmtId="0" fontId="21" fillId="5" borderId="3" xfId="0" applyFont="1" applyFill="1" applyBorder="1" applyAlignment="1">
      <alignment horizontal="center" vertical="center" wrapText="1"/>
    </xf>
    <xf numFmtId="166" fontId="15" fillId="6" borderId="2" xfId="0" applyNumberFormat="1" applyFont="1" applyFill="1" applyBorder="1" applyAlignment="1">
      <alignment horizontal="right" vertical="center"/>
    </xf>
    <xf numFmtId="0" fontId="20" fillId="9" borderId="0" xfId="0" applyFont="1" applyFill="1" applyAlignment="1">
      <alignment horizontal="left" vertical="center" wrapText="1"/>
    </xf>
    <xf numFmtId="0" fontId="19" fillId="2" borderId="0" xfId="0" applyFont="1" applyFill="1" applyAlignment="1">
      <alignment horizontal="left" vertical="center" indent="1"/>
    </xf>
    <xf numFmtId="166" fontId="19" fillId="2" borderId="0" xfId="0" applyNumberFormat="1" applyFont="1" applyFill="1" applyAlignment="1">
      <alignment horizontal="right" vertical="center"/>
    </xf>
    <xf numFmtId="166" fontId="19" fillId="4" borderId="0" xfId="0" applyNumberFormat="1" applyFont="1" applyFill="1" applyAlignment="1">
      <alignment horizontal="right" vertical="center"/>
    </xf>
    <xf numFmtId="0" fontId="17"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xf>
    <xf numFmtId="0" fontId="20" fillId="0" borderId="2" xfId="0" applyFont="1" applyBorder="1" applyAlignment="1">
      <alignment horizontal="left" vertical="center" wrapText="1"/>
    </xf>
    <xf numFmtId="166" fontId="25" fillId="0" borderId="2" xfId="0" applyNumberFormat="1" applyFont="1" applyBorder="1" applyAlignment="1">
      <alignment horizontal="right" vertical="center"/>
    </xf>
    <xf numFmtId="0" fontId="26" fillId="0" borderId="2" xfId="0" applyFont="1" applyBorder="1" applyAlignment="1">
      <alignment horizontal="center" vertical="center" wrapText="1"/>
    </xf>
    <xf numFmtId="0" fontId="20" fillId="9" borderId="2" xfId="0" applyFont="1" applyFill="1" applyBorder="1" applyAlignment="1">
      <alignment horizontal="left" vertical="center" wrapText="1"/>
    </xf>
    <xf numFmtId="166" fontId="25" fillId="9" borderId="2" xfId="0" applyNumberFormat="1" applyFont="1" applyFill="1" applyBorder="1" applyAlignment="1">
      <alignment horizontal="right" vertical="center"/>
    </xf>
    <xf numFmtId="0" fontId="26" fillId="9" borderId="2" xfId="0" applyFont="1" applyFill="1" applyBorder="1" applyAlignment="1">
      <alignment horizontal="center" vertical="center" wrapText="1"/>
    </xf>
    <xf numFmtId="0" fontId="0" fillId="0" borderId="6" xfId="0" applyBorder="1"/>
    <xf numFmtId="0" fontId="26" fillId="0" borderId="0" xfId="0" applyFont="1"/>
    <xf numFmtId="0" fontId="26" fillId="0" borderId="0" xfId="0" applyFont="1" applyAlignment="1">
      <alignment horizontal="left" vertical="center" wrapText="1"/>
    </xf>
    <xf numFmtId="165" fontId="9" fillId="6" borderId="2" xfId="0" applyNumberFormat="1" applyFont="1" applyFill="1" applyBorder="1" applyAlignment="1">
      <alignment horizontal="right" vertical="center"/>
    </xf>
    <xf numFmtId="166" fontId="15" fillId="5" borderId="3" xfId="0" applyNumberFormat="1" applyFont="1" applyFill="1" applyBorder="1" applyAlignment="1">
      <alignment horizontal="right" vertical="center"/>
    </xf>
    <xf numFmtId="0" fontId="0" fillId="2" borderId="0" xfId="0" applyFill="1"/>
    <xf numFmtId="0" fontId="22" fillId="0" borderId="0" xfId="0" applyFont="1"/>
    <xf numFmtId="0" fontId="19" fillId="3" borderId="5" xfId="0" applyFont="1" applyFill="1" applyBorder="1" applyAlignment="1">
      <alignment horizontal="center" vertical="center" wrapText="1"/>
    </xf>
    <xf numFmtId="166" fontId="27" fillId="0" borderId="2" xfId="0" applyNumberFormat="1" applyFont="1" applyBorder="1" applyAlignment="1">
      <alignment horizontal="right" vertical="center"/>
    </xf>
    <xf numFmtId="166" fontId="27" fillId="9" borderId="2" xfId="0" applyNumberFormat="1" applyFont="1" applyFill="1" applyBorder="1" applyAlignment="1">
      <alignment horizontal="right" vertical="center"/>
    </xf>
    <xf numFmtId="166" fontId="28" fillId="2" borderId="0" xfId="0" applyNumberFormat="1" applyFont="1" applyFill="1" applyAlignment="1">
      <alignment horizontal="right" vertical="center"/>
    </xf>
    <xf numFmtId="0" fontId="14" fillId="6" borderId="0" xfId="0" applyFont="1" applyFill="1" applyAlignment="1">
      <alignment horizontal="left" vertical="center" indent="1"/>
    </xf>
    <xf numFmtId="166" fontId="15" fillId="6" borderId="0" xfId="0" applyNumberFormat="1" applyFont="1" applyFill="1" applyAlignment="1">
      <alignment horizontal="right" vertical="center"/>
    </xf>
    <xf numFmtId="166" fontId="29" fillId="6" borderId="0" xfId="0" applyNumberFormat="1" applyFont="1" applyFill="1" applyAlignment="1">
      <alignment horizontal="right" vertical="center"/>
    </xf>
    <xf numFmtId="0" fontId="30" fillId="4" borderId="0" xfId="0" applyFont="1" applyFill="1" applyAlignment="1">
      <alignment horizontal="left" vertical="center" indent="1"/>
    </xf>
    <xf numFmtId="167" fontId="30" fillId="4" borderId="0" xfId="0" applyNumberFormat="1" applyFont="1" applyFill="1" applyAlignment="1">
      <alignment horizontal="right" vertical="center"/>
    </xf>
    <xf numFmtId="0" fontId="31" fillId="7" borderId="0" xfId="0" applyFont="1" applyFill="1" applyAlignment="1">
      <alignment horizontal="center" vertical="center"/>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C6E7F"/>
      <rgbColor rgb="FFC0C0C0"/>
      <rgbColor rgb="FF6B7A80"/>
      <rgbColor rgb="FF9999FF"/>
      <rgbColor rgb="FF5A4A3A"/>
      <rgbColor rgb="FFFFF9E8"/>
      <rgbColor rgb="FFE8F0F1"/>
      <rgbColor rgb="FF660066"/>
      <rgbColor rgb="FFC97B5A"/>
      <rgbColor rgb="FF0066CC"/>
      <rgbColor rgb="FFC9D6DA"/>
      <rgbColor rgb="FF000080"/>
      <rgbColor rgb="FFFF00FF"/>
      <rgbColor rgb="FFFFFF00"/>
      <rgbColor rgb="FF00FFFF"/>
      <rgbColor rgb="FF800080"/>
      <rgbColor rgb="FF800000"/>
      <rgbColor rgb="FF008080"/>
      <rgbColor rgb="FF0000FF"/>
      <rgbColor rgb="FF00CCFF"/>
      <rgbColor rgb="FFF2F5F6"/>
      <rgbColor rgb="FFDDE6E8"/>
      <rgbColor rgb="FFF4EFE6"/>
      <rgbColor rgb="FF99CCFF"/>
      <rgbColor rgb="FFFF99CC"/>
      <rgbColor rgb="FFCC99FF"/>
      <rgbColor rgb="FFE8C86B"/>
      <rgbColor rgb="FF3366FF"/>
      <rgbColor rgb="FF33CCCC"/>
      <rgbColor rgb="FF99CC00"/>
      <rgbColor rgb="FFFFCC00"/>
      <rgbColor rgb="FFFF9900"/>
      <rgbColor rgb="FFFF6600"/>
      <rgbColor rgb="FF48565C"/>
      <rgbColor rgb="FF9AA8AD"/>
      <rgbColor rgb="FF1F3A4D"/>
      <rgbColor rgb="FF5B9AA9"/>
      <rgbColor rgb="FF3A4A52"/>
      <rgbColor rgb="FF1F2A30"/>
      <rgbColor rgb="FF993300"/>
      <rgbColor rgb="FF993366"/>
      <rgbColor rgb="FF33424A"/>
      <rgbColor rgb="FF2A363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D29"/>
  <sheetViews>
    <sheetView showGridLines="0" zoomScaleNormal="100" workbookViewId="0">
      <selection activeCell="B3" sqref="B3:D3"/>
    </sheetView>
  </sheetViews>
  <sheetFormatPr baseColWidth="10" defaultColWidth="8.7109375" defaultRowHeight="15" x14ac:dyDescent="0.25"/>
  <cols>
    <col min="1" max="1" width="3" customWidth="1"/>
    <col min="2" max="2" width="4" customWidth="1"/>
    <col min="3" max="3" width="58" customWidth="1"/>
    <col min="4" max="4" width="40" customWidth="1"/>
    <col min="5" max="5" width="3" customWidth="1"/>
  </cols>
  <sheetData>
    <row r="2" spans="2:4" ht="42" customHeight="1" x14ac:dyDescent="0.25">
      <c r="B2" s="14" t="s">
        <v>113</v>
      </c>
      <c r="C2" s="14"/>
      <c r="D2" s="14"/>
    </row>
    <row r="3" spans="2:4" ht="21.75" customHeight="1" x14ac:dyDescent="0.25">
      <c r="B3" s="13" t="s">
        <v>0</v>
      </c>
      <c r="C3" s="13"/>
      <c r="D3" s="13"/>
    </row>
    <row r="5" spans="2:4" ht="24" customHeight="1" x14ac:dyDescent="0.3">
      <c r="B5" s="12" t="s">
        <v>1</v>
      </c>
      <c r="C5" s="12"/>
      <c r="D5" s="12"/>
    </row>
    <row r="6" spans="2:4" ht="18" customHeight="1" x14ac:dyDescent="0.25">
      <c r="B6" s="11" t="s">
        <v>2</v>
      </c>
      <c r="C6" s="11"/>
      <c r="D6" s="11"/>
    </row>
    <row r="7" spans="2:4" ht="18" customHeight="1" x14ac:dyDescent="0.25">
      <c r="B7" s="11"/>
      <c r="C7" s="11"/>
      <c r="D7" s="11"/>
    </row>
    <row r="8" spans="2:4" ht="18" customHeight="1" x14ac:dyDescent="0.25">
      <c r="B8" s="11"/>
      <c r="C8" s="11"/>
      <c r="D8" s="11"/>
    </row>
    <row r="10" spans="2:4" ht="24" customHeight="1" x14ac:dyDescent="0.3">
      <c r="B10" s="12" t="s">
        <v>3</v>
      </c>
      <c r="C10" s="12"/>
      <c r="D10" s="12"/>
    </row>
    <row r="11" spans="2:4" ht="19.5" customHeight="1" x14ac:dyDescent="0.25">
      <c r="B11" s="15" t="s">
        <v>4</v>
      </c>
      <c r="C11" s="10" t="s">
        <v>5</v>
      </c>
      <c r="D11" s="10"/>
    </row>
    <row r="12" spans="2:4" ht="30" customHeight="1" x14ac:dyDescent="0.25">
      <c r="B12" s="16"/>
      <c r="C12" s="9" t="s">
        <v>6</v>
      </c>
      <c r="D12" s="9"/>
    </row>
    <row r="13" spans="2:4" ht="19.5" customHeight="1" x14ac:dyDescent="0.25">
      <c r="B13" s="15" t="s">
        <v>7</v>
      </c>
      <c r="C13" s="10" t="s">
        <v>8</v>
      </c>
      <c r="D13" s="10"/>
    </row>
    <row r="14" spans="2:4" ht="30" customHeight="1" x14ac:dyDescent="0.25">
      <c r="B14" s="16"/>
      <c r="C14" s="9" t="s">
        <v>9</v>
      </c>
      <c r="D14" s="9"/>
    </row>
    <row r="15" spans="2:4" ht="19.5" customHeight="1" x14ac:dyDescent="0.25">
      <c r="B15" s="15" t="s">
        <v>10</v>
      </c>
      <c r="C15" s="10" t="s">
        <v>11</v>
      </c>
      <c r="D15" s="10"/>
    </row>
    <row r="16" spans="2:4" ht="30" customHeight="1" x14ac:dyDescent="0.25">
      <c r="B16" s="16"/>
      <c r="C16" s="9" t="s">
        <v>12</v>
      </c>
      <c r="D16" s="9"/>
    </row>
    <row r="17" spans="2:4" ht="19.5" customHeight="1" x14ac:dyDescent="0.25">
      <c r="B17" s="15" t="s">
        <v>13</v>
      </c>
      <c r="C17" s="10" t="s">
        <v>14</v>
      </c>
      <c r="D17" s="10"/>
    </row>
    <row r="18" spans="2:4" ht="30" customHeight="1" x14ac:dyDescent="0.25">
      <c r="B18" s="16"/>
      <c r="C18" s="9" t="s">
        <v>15</v>
      </c>
      <c r="D18" s="9"/>
    </row>
    <row r="20" spans="2:4" ht="24" customHeight="1" x14ac:dyDescent="0.3">
      <c r="B20" s="12" t="s">
        <v>16</v>
      </c>
      <c r="C20" s="12"/>
      <c r="D20" s="12"/>
    </row>
    <row r="21" spans="2:4" ht="19.5" customHeight="1" x14ac:dyDescent="0.25">
      <c r="B21" s="17"/>
      <c r="C21" s="18" t="s">
        <v>17</v>
      </c>
      <c r="D21" s="19" t="s">
        <v>18</v>
      </c>
    </row>
    <row r="22" spans="2:4" ht="19.5" customHeight="1" x14ac:dyDescent="0.25">
      <c r="B22" s="20"/>
      <c r="C22" s="18" t="s">
        <v>19</v>
      </c>
      <c r="D22" s="19" t="s">
        <v>20</v>
      </c>
    </row>
    <row r="23" spans="2:4" ht="19.5" customHeight="1" x14ac:dyDescent="0.25">
      <c r="B23" s="21"/>
      <c r="C23" s="18" t="s">
        <v>21</v>
      </c>
      <c r="D23" s="19" t="s">
        <v>22</v>
      </c>
    </row>
    <row r="24" spans="2:4" ht="19.5" customHeight="1" x14ac:dyDescent="0.25">
      <c r="B24" s="22"/>
      <c r="C24" s="18" t="s">
        <v>23</v>
      </c>
      <c r="D24" s="19" t="s">
        <v>24</v>
      </c>
    </row>
    <row r="26" spans="2:4" ht="19.5" customHeight="1" x14ac:dyDescent="0.25">
      <c r="B26" s="8" t="s">
        <v>25</v>
      </c>
      <c r="C26" s="8"/>
      <c r="D26" s="8"/>
    </row>
    <row r="27" spans="2:4" ht="15.75" customHeight="1" x14ac:dyDescent="0.25">
      <c r="B27" s="7" t="s">
        <v>26</v>
      </c>
      <c r="C27" s="7"/>
      <c r="D27" s="7"/>
    </row>
    <row r="28" spans="2:4" ht="15.75" customHeight="1" x14ac:dyDescent="0.25">
      <c r="B28" s="7"/>
      <c r="C28" s="7"/>
      <c r="D28" s="7"/>
    </row>
    <row r="29" spans="2:4" ht="15.75" customHeight="1" x14ac:dyDescent="0.25">
      <c r="B29" s="7"/>
      <c r="C29" s="7"/>
      <c r="D29" s="7"/>
    </row>
  </sheetData>
  <mergeCells count="16">
    <mergeCell ref="B27:D29"/>
    <mergeCell ref="C16:D16"/>
    <mergeCell ref="C17:D17"/>
    <mergeCell ref="C18:D18"/>
    <mergeCell ref="B20:D20"/>
    <mergeCell ref="B26:D26"/>
    <mergeCell ref="C11:D11"/>
    <mergeCell ref="C12:D12"/>
    <mergeCell ref="C13:D13"/>
    <mergeCell ref="C14:D14"/>
    <mergeCell ref="C15:D15"/>
    <mergeCell ref="B2:D2"/>
    <mergeCell ref="B3:D3"/>
    <mergeCell ref="B5:D5"/>
    <mergeCell ref="B6:D8"/>
    <mergeCell ref="B10:D10"/>
  </mergeCells>
  <printOptions horizontalCentered="1"/>
  <pageMargins left="0.5" right="0.5" top="0.6" bottom="0.6"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E35"/>
  <sheetViews>
    <sheetView showGridLines="0" zoomScaleNormal="100" workbookViewId="0">
      <pane ySplit="4" topLeftCell="A5" activePane="bottomLeft" state="frozen"/>
      <selection pane="bottomLeft" activeCell="C22" sqref="C22"/>
    </sheetView>
  </sheetViews>
  <sheetFormatPr baseColWidth="10" defaultColWidth="8.7109375" defaultRowHeight="15" x14ac:dyDescent="0.25"/>
  <cols>
    <col min="1" max="1" width="3" customWidth="1"/>
    <col min="2" max="2" width="34" customWidth="1"/>
    <col min="3" max="4" width="26" customWidth="1"/>
    <col min="5" max="5" width="22" customWidth="1"/>
    <col min="6" max="6" width="3" customWidth="1"/>
  </cols>
  <sheetData>
    <row r="2" spans="2:5" ht="37.5" customHeight="1" x14ac:dyDescent="0.25">
      <c r="B2" s="6" t="s">
        <v>27</v>
      </c>
      <c r="C2" s="6"/>
      <c r="D2" s="6"/>
      <c r="E2" s="6"/>
    </row>
    <row r="3" spans="2:5" ht="18" customHeight="1" x14ac:dyDescent="0.25">
      <c r="B3" s="5" t="s">
        <v>28</v>
      </c>
      <c r="C3" s="5"/>
      <c r="D3" s="5"/>
      <c r="E3" s="5"/>
    </row>
    <row r="5" spans="2:5" ht="25.5" customHeight="1" x14ac:dyDescent="0.25">
      <c r="B5" s="4" t="s">
        <v>29</v>
      </c>
      <c r="C5" s="4"/>
      <c r="D5" s="4"/>
      <c r="E5" s="4"/>
    </row>
    <row r="6" spans="2:5" ht="19.5" customHeight="1" x14ac:dyDescent="0.25">
      <c r="B6" s="23" t="s">
        <v>30</v>
      </c>
      <c r="C6" s="3" t="s">
        <v>31</v>
      </c>
      <c r="D6" s="3"/>
      <c r="E6" s="3"/>
    </row>
    <row r="7" spans="2:5" ht="19.5" customHeight="1" x14ac:dyDescent="0.25">
      <c r="B7" s="23" t="s">
        <v>32</v>
      </c>
      <c r="C7" s="3" t="s">
        <v>33</v>
      </c>
      <c r="D7" s="3"/>
      <c r="E7" s="3"/>
    </row>
    <row r="8" spans="2:5" ht="19.5" customHeight="1" x14ac:dyDescent="0.25">
      <c r="B8" s="23" t="s">
        <v>34</v>
      </c>
      <c r="C8" s="3" t="s">
        <v>35</v>
      </c>
      <c r="D8" s="3"/>
      <c r="E8" s="3"/>
    </row>
    <row r="9" spans="2:5" ht="19.5" customHeight="1" x14ac:dyDescent="0.25">
      <c r="B9" s="23" t="s">
        <v>36</v>
      </c>
      <c r="C9" s="3" t="s">
        <v>37</v>
      </c>
      <c r="D9" s="3"/>
      <c r="E9" s="3"/>
    </row>
    <row r="10" spans="2:5" ht="19.5" customHeight="1" x14ac:dyDescent="0.25">
      <c r="B10" s="23" t="s">
        <v>38</v>
      </c>
      <c r="C10" s="3" t="s">
        <v>39</v>
      </c>
      <c r="D10" s="3"/>
      <c r="E10" s="3"/>
    </row>
    <row r="11" spans="2:5" ht="19.5" customHeight="1" x14ac:dyDescent="0.25">
      <c r="B11" s="23" t="s">
        <v>40</v>
      </c>
      <c r="C11" s="2">
        <v>46068</v>
      </c>
      <c r="D11" s="2"/>
      <c r="E11" s="2"/>
    </row>
    <row r="13" spans="2:5" ht="25.5" customHeight="1" x14ac:dyDescent="0.25">
      <c r="B13" s="4" t="s">
        <v>41</v>
      </c>
      <c r="C13" s="4"/>
      <c r="D13" s="4"/>
      <c r="E13" s="4"/>
    </row>
    <row r="14" spans="2:5" ht="19.5" customHeight="1" x14ac:dyDescent="0.25">
      <c r="B14" s="23" t="s">
        <v>42</v>
      </c>
      <c r="C14" s="24">
        <v>46023</v>
      </c>
      <c r="D14" s="23" t="s">
        <v>43</v>
      </c>
      <c r="E14" s="24">
        <v>46387</v>
      </c>
    </row>
    <row r="15" spans="2:5" ht="19.5" customHeight="1" x14ac:dyDescent="0.25">
      <c r="B15" s="23" t="s">
        <v>44</v>
      </c>
      <c r="C15" s="1">
        <f>E14-C14+1</f>
        <v>365</v>
      </c>
      <c r="D15" s="1"/>
      <c r="E15" s="1"/>
    </row>
    <row r="17" spans="2:5" ht="25.5" customHeight="1" x14ac:dyDescent="0.25">
      <c r="B17" s="4" t="s">
        <v>45</v>
      </c>
      <c r="C17" s="4"/>
      <c r="D17" s="4"/>
      <c r="E17" s="4"/>
    </row>
    <row r="18" spans="2:5" ht="25.5" customHeight="1" x14ac:dyDescent="0.25">
      <c r="B18" s="25" t="s">
        <v>46</v>
      </c>
      <c r="C18" s="25" t="s">
        <v>47</v>
      </c>
      <c r="D18" s="25" t="s">
        <v>48</v>
      </c>
      <c r="E18" s="25" t="s">
        <v>49</v>
      </c>
    </row>
    <row r="19" spans="2:5" ht="18.75" customHeight="1" x14ac:dyDescent="0.25">
      <c r="B19" s="23" t="s">
        <v>50</v>
      </c>
      <c r="C19" s="26">
        <v>520</v>
      </c>
      <c r="D19" s="26">
        <v>78</v>
      </c>
      <c r="E19" s="27" t="s">
        <v>51</v>
      </c>
    </row>
    <row r="20" spans="2:5" ht="18.75" customHeight="1" x14ac:dyDescent="0.25">
      <c r="B20" s="23" t="s">
        <v>52</v>
      </c>
      <c r="C20" s="28">
        <v>11</v>
      </c>
      <c r="D20" s="28">
        <v>2</v>
      </c>
      <c r="E20" s="27" t="s">
        <v>53</v>
      </c>
    </row>
    <row r="21" spans="2:5" ht="18.75" customHeight="1" x14ac:dyDescent="0.25">
      <c r="B21" s="23" t="s">
        <v>54</v>
      </c>
      <c r="C21" s="28">
        <v>6</v>
      </c>
      <c r="D21" s="28">
        <v>1</v>
      </c>
      <c r="E21" s="27" t="s">
        <v>55</v>
      </c>
    </row>
    <row r="22" spans="2:5" ht="18.75" customHeight="1" x14ac:dyDescent="0.25">
      <c r="B22" s="23" t="s">
        <v>56</v>
      </c>
      <c r="C22" s="28">
        <v>148000</v>
      </c>
      <c r="D22" s="28">
        <v>21600</v>
      </c>
      <c r="E22" s="27" t="s">
        <v>57</v>
      </c>
    </row>
    <row r="23" spans="2:5" ht="18.75" customHeight="1" x14ac:dyDescent="0.25">
      <c r="B23" s="23" t="s">
        <v>58</v>
      </c>
      <c r="C23" s="28">
        <v>640</v>
      </c>
      <c r="D23" s="28">
        <v>96</v>
      </c>
      <c r="E23" s="27" t="s">
        <v>59</v>
      </c>
    </row>
    <row r="25" spans="2:5" ht="25.5" customHeight="1" x14ac:dyDescent="0.25">
      <c r="B25" s="4" t="s">
        <v>60</v>
      </c>
      <c r="C25" s="4"/>
      <c r="D25" s="4"/>
      <c r="E25" s="4"/>
    </row>
    <row r="26" spans="2:5" ht="19.5" customHeight="1" x14ac:dyDescent="0.25">
      <c r="B26" s="23" t="s">
        <v>61</v>
      </c>
      <c r="C26" s="3" t="s">
        <v>62</v>
      </c>
      <c r="D26" s="3"/>
      <c r="E26" s="3"/>
    </row>
    <row r="27" spans="2:5" ht="19.5" customHeight="1" x14ac:dyDescent="0.25">
      <c r="B27" s="23" t="s">
        <v>63</v>
      </c>
      <c r="C27" s="3" t="s">
        <v>64</v>
      </c>
      <c r="D27" s="3"/>
      <c r="E27" s="3"/>
    </row>
    <row r="28" spans="2:5" ht="19.5" customHeight="1" x14ac:dyDescent="0.25">
      <c r="B28" s="23" t="s">
        <v>65</v>
      </c>
      <c r="C28" s="24">
        <v>46113</v>
      </c>
      <c r="D28" s="23" t="s">
        <v>66</v>
      </c>
      <c r="E28" s="24">
        <v>46387</v>
      </c>
    </row>
    <row r="29" spans="2:5" ht="19.5" customHeight="1" x14ac:dyDescent="0.25">
      <c r="B29" s="23" t="s">
        <v>67</v>
      </c>
      <c r="C29" s="1">
        <f>E28-C28+1</f>
        <v>275</v>
      </c>
      <c r="D29" s="1"/>
      <c r="E29" s="1"/>
    </row>
    <row r="30" spans="2:5" ht="19.5" customHeight="1" x14ac:dyDescent="0.25">
      <c r="B30" s="23" t="s">
        <v>68</v>
      </c>
      <c r="C30" s="51">
        <f>C29/C15</f>
        <v>0.75342465753424659</v>
      </c>
      <c r="D30" s="51"/>
      <c r="E30" s="51"/>
    </row>
    <row r="31" spans="2:5" ht="19.5" customHeight="1" x14ac:dyDescent="0.25">
      <c r="B31" s="23" t="s">
        <v>69</v>
      </c>
      <c r="C31" s="52">
        <v>945</v>
      </c>
      <c r="D31" s="52"/>
      <c r="E31" s="52"/>
    </row>
    <row r="33" spans="2:5" ht="18" customHeight="1" x14ac:dyDescent="0.25">
      <c r="B33" s="8" t="s">
        <v>70</v>
      </c>
      <c r="C33" s="8"/>
      <c r="D33" s="8"/>
      <c r="E33" s="8"/>
    </row>
    <row r="34" spans="2:5" ht="15.75" customHeight="1" x14ac:dyDescent="0.25">
      <c r="B34" s="7" t="s">
        <v>71</v>
      </c>
      <c r="C34" s="7"/>
      <c r="D34" s="7"/>
      <c r="E34" s="7"/>
    </row>
    <row r="35" spans="2:5" ht="15.75" customHeight="1" x14ac:dyDescent="0.25">
      <c r="B35" s="7"/>
      <c r="C35" s="7"/>
      <c r="D35" s="7"/>
      <c r="E35" s="7"/>
    </row>
  </sheetData>
  <mergeCells count="20">
    <mergeCell ref="C29:E29"/>
    <mergeCell ref="C30:E30"/>
    <mergeCell ref="C31:E31"/>
    <mergeCell ref="B33:E33"/>
    <mergeCell ref="B34:E35"/>
    <mergeCell ref="C15:E15"/>
    <mergeCell ref="B17:E17"/>
    <mergeCell ref="B25:E25"/>
    <mergeCell ref="C26:E26"/>
    <mergeCell ref="C27:E27"/>
    <mergeCell ref="C8:E8"/>
    <mergeCell ref="C9:E9"/>
    <mergeCell ref="C10:E10"/>
    <mergeCell ref="C11:E11"/>
    <mergeCell ref="B13:E13"/>
    <mergeCell ref="B2:E2"/>
    <mergeCell ref="B3:E3"/>
    <mergeCell ref="B5:E5"/>
    <mergeCell ref="C6:E6"/>
    <mergeCell ref="C7:E7"/>
  </mergeCells>
  <printOptions horizontalCentered="1"/>
  <pageMargins left="0.5" right="0.5" top="0.6" bottom="0.6" header="0.511811023622047" footer="0.511811023622047"/>
  <pageSetup fitToHeight="0"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F23"/>
  <sheetViews>
    <sheetView showGridLines="0" zoomScaleNormal="100" workbookViewId="0">
      <pane ySplit="5" topLeftCell="A6" activePane="bottomLeft" state="frozen"/>
      <selection pane="bottomLeft"/>
    </sheetView>
  </sheetViews>
  <sheetFormatPr baseColWidth="10" defaultColWidth="8.7109375" defaultRowHeight="15" x14ac:dyDescent="0.25"/>
  <cols>
    <col min="1" max="1" width="3" customWidth="1"/>
    <col min="2" max="2" width="30" customWidth="1"/>
    <col min="3" max="3" width="16" customWidth="1"/>
    <col min="4" max="4" width="18" customWidth="1"/>
    <col min="5" max="6" width="16" customWidth="1"/>
    <col min="7" max="7" width="3" customWidth="1"/>
  </cols>
  <sheetData>
    <row r="2" spans="2:6" ht="37.5" customHeight="1" x14ac:dyDescent="0.25">
      <c r="B2" s="6" t="s">
        <v>72</v>
      </c>
      <c r="C2" s="6"/>
      <c r="D2" s="6"/>
      <c r="E2" s="6"/>
      <c r="F2" s="6"/>
    </row>
    <row r="3" spans="2:6" ht="18" customHeight="1" x14ac:dyDescent="0.25">
      <c r="B3" s="5" t="s">
        <v>73</v>
      </c>
      <c r="C3" s="5"/>
      <c r="D3" s="5"/>
      <c r="E3" s="5"/>
      <c r="F3" s="5"/>
    </row>
    <row r="5" spans="2:6" ht="30" customHeight="1" x14ac:dyDescent="0.25">
      <c r="B5" s="30" t="s">
        <v>74</v>
      </c>
      <c r="C5" s="30" t="s">
        <v>75</v>
      </c>
      <c r="D5" s="30" t="s">
        <v>76</v>
      </c>
      <c r="E5" s="30" t="s">
        <v>77</v>
      </c>
      <c r="F5" s="30" t="s">
        <v>78</v>
      </c>
    </row>
    <row r="6" spans="2:6" ht="19.5" customHeight="1" x14ac:dyDescent="0.25">
      <c r="B6" s="31" t="s">
        <v>79</v>
      </c>
      <c r="C6" s="29">
        <v>1180</v>
      </c>
      <c r="D6" s="32" t="s">
        <v>50</v>
      </c>
      <c r="E6" s="32" t="s">
        <v>80</v>
      </c>
      <c r="F6" s="33">
        <f>IF(E6="Ja",C6*(IF(D6="Wohnfläche",Stammdaten!$D$19/Stammdaten!$C$19,IF(D6="Personen",Stammdaten!$D$20/Stammdaten!$C$20,IF(D6="Wohneinheiten",Stammdaten!$D$21/Stammdaten!$C$21,IF(D6="Verbrauch Heizung",Stammdaten!$D$22/Stammdaten!$C$22,IF(D6="Verbrauch Wasser",Stammdaten!$D$23/Stammdaten!$C$23,0))))))*Stammdaten!$C$30,0)</f>
        <v>133.35616438356163</v>
      </c>
    </row>
    <row r="7" spans="2:6" ht="19.5" customHeight="1" x14ac:dyDescent="0.25">
      <c r="B7" s="34" t="s">
        <v>81</v>
      </c>
      <c r="C7" s="29">
        <v>960</v>
      </c>
      <c r="D7" s="32" t="s">
        <v>50</v>
      </c>
      <c r="E7" s="32" t="s">
        <v>80</v>
      </c>
      <c r="F7" s="33">
        <f>IF(E7="Ja",C7*(IF(D7="Wohnfläche",Stammdaten!$D$19/Stammdaten!$C$19,IF(D7="Personen",Stammdaten!$D$20/Stammdaten!$C$20,IF(D7="Wohneinheiten",Stammdaten!$D$21/Stammdaten!$C$21,IF(D7="Verbrauch Heizung",Stammdaten!$D$22/Stammdaten!$C$22,IF(D7="Verbrauch Wasser",Stammdaten!$D$23/Stammdaten!$C$23,0))))))*Stammdaten!$C$30,0)</f>
        <v>108.49315068493151</v>
      </c>
    </row>
    <row r="8" spans="2:6" ht="19.5" customHeight="1" x14ac:dyDescent="0.25">
      <c r="B8" s="31" t="s">
        <v>82</v>
      </c>
      <c r="C8" s="29">
        <v>1540</v>
      </c>
      <c r="D8" s="32" t="s">
        <v>83</v>
      </c>
      <c r="E8" s="32" t="s">
        <v>80</v>
      </c>
      <c r="F8" s="33">
        <f>IF(E8="Ja",C8*(IF(D8="Wohnfläche",Stammdaten!$D$19/Stammdaten!$C$19,IF(D8="Personen",Stammdaten!$D$20/Stammdaten!$C$20,IF(D8="Wohneinheiten",Stammdaten!$D$21/Stammdaten!$C$21,IF(D8="Verbrauch Heizung",Stammdaten!$D$22/Stammdaten!$C$22,IF(D8="Verbrauch Wasser",Stammdaten!$D$23/Stammdaten!$C$23,0))))))*Stammdaten!$C$30,0)</f>
        <v>174.04109589041096</v>
      </c>
    </row>
    <row r="9" spans="2:6" ht="19.5" customHeight="1" x14ac:dyDescent="0.25">
      <c r="B9" s="34" t="s">
        <v>84</v>
      </c>
      <c r="C9" s="29">
        <v>4820</v>
      </c>
      <c r="D9" s="32" t="s">
        <v>85</v>
      </c>
      <c r="E9" s="32" t="s">
        <v>80</v>
      </c>
      <c r="F9" s="33">
        <f>IF(E9="Ja",C9*(IF(D9="Wohnfläche",Stammdaten!$D$19/Stammdaten!$C$19,IF(D9="Personen",Stammdaten!$D$20/Stammdaten!$C$20,IF(D9="Wohneinheiten",Stammdaten!$D$21/Stammdaten!$C$21,IF(D9="Verbrauch Heizung",Stammdaten!$D$22/Stammdaten!$C$22,IF(D9="Verbrauch Wasser",Stammdaten!$D$23/Stammdaten!$C$23,0))))))*Stammdaten!$C$30,0)</f>
        <v>530.00370233246952</v>
      </c>
    </row>
    <row r="10" spans="2:6" ht="19.5" customHeight="1" x14ac:dyDescent="0.25">
      <c r="B10" s="31" t="s">
        <v>86</v>
      </c>
      <c r="C10" s="29">
        <v>720</v>
      </c>
      <c r="D10" s="32" t="s">
        <v>87</v>
      </c>
      <c r="E10" s="32" t="s">
        <v>80</v>
      </c>
      <c r="F10" s="33">
        <f>IF(E10="Ja",C10*(IF(D10="Wohnfläche",Stammdaten!$D$19/Stammdaten!$C$19,IF(D10="Personen",Stammdaten!$D$20/Stammdaten!$C$20,IF(D10="Wohneinheiten",Stammdaten!$D$21/Stammdaten!$C$21,IF(D10="Verbrauch Heizung",Stammdaten!$D$22/Stammdaten!$C$22,IF(D10="Verbrauch Wasser",Stammdaten!$D$23/Stammdaten!$C$23,0))))))*Stammdaten!$C$30,0)</f>
        <v>98.630136986301366</v>
      </c>
    </row>
    <row r="11" spans="2:6" ht="19.5" customHeight="1" x14ac:dyDescent="0.25">
      <c r="B11" s="34" t="s">
        <v>88</v>
      </c>
      <c r="C11" s="29">
        <v>840</v>
      </c>
      <c r="D11" s="32" t="s">
        <v>50</v>
      </c>
      <c r="E11" s="32" t="s">
        <v>80</v>
      </c>
      <c r="F11" s="33">
        <f>IF(E11="Ja",C11*(IF(D11="Wohnfläche",Stammdaten!$D$19/Stammdaten!$C$19,IF(D11="Personen",Stammdaten!$D$20/Stammdaten!$C$20,IF(D11="Wohneinheiten",Stammdaten!$D$21/Stammdaten!$C$21,IF(D11="Verbrauch Heizung",Stammdaten!$D$22/Stammdaten!$C$22,IF(D11="Verbrauch Wasser",Stammdaten!$D$23/Stammdaten!$C$23,0))))))*Stammdaten!$C$30,0)</f>
        <v>94.93150684931507</v>
      </c>
    </row>
    <row r="12" spans="2:6" ht="19.5" customHeight="1" x14ac:dyDescent="0.25">
      <c r="B12" s="31" t="s">
        <v>89</v>
      </c>
      <c r="C12" s="29">
        <v>560</v>
      </c>
      <c r="D12" s="32" t="s">
        <v>50</v>
      </c>
      <c r="E12" s="32" t="s">
        <v>80</v>
      </c>
      <c r="F12" s="33">
        <f>IF(E12="Ja",C12*(IF(D12="Wohnfläche",Stammdaten!$D$19/Stammdaten!$C$19,IF(D12="Personen",Stammdaten!$D$20/Stammdaten!$C$20,IF(D12="Wohneinheiten",Stammdaten!$D$21/Stammdaten!$C$21,IF(D12="Verbrauch Heizung",Stammdaten!$D$22/Stammdaten!$C$22,IF(D12="Verbrauch Wasser",Stammdaten!$D$23/Stammdaten!$C$23,0))))))*Stammdaten!$C$30,0)</f>
        <v>63.287671232876711</v>
      </c>
    </row>
    <row r="13" spans="2:6" ht="19.5" customHeight="1" x14ac:dyDescent="0.25">
      <c r="B13" s="34" t="s">
        <v>90</v>
      </c>
      <c r="C13" s="29">
        <v>1100</v>
      </c>
      <c r="D13" s="32" t="s">
        <v>54</v>
      </c>
      <c r="E13" s="32" t="s">
        <v>80</v>
      </c>
      <c r="F13" s="33">
        <f>IF(E13="Ja",C13*(IF(D13="Wohnfläche",Stammdaten!$D$19/Stammdaten!$C$19,IF(D13="Personen",Stammdaten!$D$20/Stammdaten!$C$20,IF(D13="Wohneinheiten",Stammdaten!$D$21/Stammdaten!$C$21,IF(D13="Verbrauch Heizung",Stammdaten!$D$22/Stammdaten!$C$22,IF(D13="Verbrauch Wasser",Stammdaten!$D$23/Stammdaten!$C$23,0))))))*Stammdaten!$C$30,0)</f>
        <v>138.12785388127853</v>
      </c>
    </row>
    <row r="14" spans="2:6" ht="19.5" customHeight="1" x14ac:dyDescent="0.25">
      <c r="B14" s="31" t="s">
        <v>91</v>
      </c>
      <c r="C14" s="29">
        <v>430</v>
      </c>
      <c r="D14" s="32" t="s">
        <v>50</v>
      </c>
      <c r="E14" s="32" t="s">
        <v>80</v>
      </c>
      <c r="F14" s="33">
        <f>IF(E14="Ja",C14*(IF(D14="Wohnfläche",Stammdaten!$D$19/Stammdaten!$C$19,IF(D14="Personen",Stammdaten!$D$20/Stammdaten!$C$20,IF(D14="Wohneinheiten",Stammdaten!$D$21/Stammdaten!$C$21,IF(D14="Verbrauch Heizung",Stammdaten!$D$22/Stammdaten!$C$22,IF(D14="Verbrauch Wasser",Stammdaten!$D$23/Stammdaten!$C$23,0))))))*Stammdaten!$C$30,0)</f>
        <v>48.595890410958908</v>
      </c>
    </row>
    <row r="15" spans="2:6" ht="19.5" customHeight="1" x14ac:dyDescent="0.25">
      <c r="B15" s="34" t="s">
        <v>92</v>
      </c>
      <c r="C15" s="29">
        <v>680</v>
      </c>
      <c r="D15" s="32" t="s">
        <v>54</v>
      </c>
      <c r="E15" s="32" t="s">
        <v>80</v>
      </c>
      <c r="F15" s="33">
        <f>IF(E15="Ja",C15*(IF(D15="Wohnfläche",Stammdaten!$D$19/Stammdaten!$C$19,IF(D15="Personen",Stammdaten!$D$20/Stammdaten!$C$20,IF(D15="Wohneinheiten",Stammdaten!$D$21/Stammdaten!$C$21,IF(D15="Verbrauch Heizung",Stammdaten!$D$22/Stammdaten!$C$22,IF(D15="Verbrauch Wasser",Stammdaten!$D$23/Stammdaten!$C$23,0))))))*Stammdaten!$C$30,0)</f>
        <v>85.388127853881272</v>
      </c>
    </row>
    <row r="16" spans="2:6" ht="19.5" customHeight="1" x14ac:dyDescent="0.25">
      <c r="B16" s="31" t="s">
        <v>93</v>
      </c>
      <c r="C16" s="29">
        <v>190</v>
      </c>
      <c r="D16" s="32" t="s">
        <v>54</v>
      </c>
      <c r="E16" s="32" t="s">
        <v>80</v>
      </c>
      <c r="F16" s="33">
        <f>IF(E16="Ja",C16*(IF(D16="Wohnfläche",Stammdaten!$D$19/Stammdaten!$C$19,IF(D16="Personen",Stammdaten!$D$20/Stammdaten!$C$20,IF(D16="Wohneinheiten",Stammdaten!$D$21/Stammdaten!$C$21,IF(D16="Verbrauch Heizung",Stammdaten!$D$22/Stammdaten!$C$22,IF(D16="Verbrauch Wasser",Stammdaten!$D$23/Stammdaten!$C$23,0))))))*Stammdaten!$C$30,0)</f>
        <v>23.858447488584474</v>
      </c>
    </row>
    <row r="17" spans="2:6" ht="19.5" customHeight="1" x14ac:dyDescent="0.25">
      <c r="B17" s="34" t="s">
        <v>94</v>
      </c>
      <c r="C17" s="29">
        <v>240</v>
      </c>
      <c r="D17" s="32" t="s">
        <v>50</v>
      </c>
      <c r="E17" s="32" t="s">
        <v>80</v>
      </c>
      <c r="F17" s="33">
        <f>IF(E17="Ja",C17*(IF(D17="Wohnfläche",Stammdaten!$D$19/Stammdaten!$C$19,IF(D17="Personen",Stammdaten!$D$20/Stammdaten!$C$20,IF(D17="Wohneinheiten",Stammdaten!$D$21/Stammdaten!$C$21,IF(D17="Verbrauch Heizung",Stammdaten!$D$22/Stammdaten!$C$22,IF(D17="Verbrauch Wasser",Stammdaten!$D$23/Stammdaten!$C$23,0))))))*Stammdaten!$C$30,0)</f>
        <v>27.123287671232877</v>
      </c>
    </row>
    <row r="18" spans="2:6" ht="24" customHeight="1" x14ac:dyDescent="0.25">
      <c r="B18" s="35" t="s">
        <v>95</v>
      </c>
      <c r="C18" s="36">
        <f>SUM(C6:C17)</f>
        <v>13260</v>
      </c>
      <c r="D18" s="53"/>
      <c r="E18" s="53"/>
      <c r="F18" s="37">
        <f>SUM(F6:F17)</f>
        <v>1525.8370356658029</v>
      </c>
    </row>
    <row r="20" spans="2:6" ht="18" customHeight="1" x14ac:dyDescent="0.25">
      <c r="B20" s="8" t="s">
        <v>96</v>
      </c>
      <c r="C20" s="8"/>
      <c r="D20" s="8"/>
      <c r="E20" s="8"/>
      <c r="F20" s="8"/>
    </row>
    <row r="21" spans="2:6" ht="15" customHeight="1" x14ac:dyDescent="0.25">
      <c r="B21" s="7" t="s">
        <v>97</v>
      </c>
      <c r="C21" s="7"/>
      <c r="D21" s="7"/>
      <c r="E21" s="7"/>
      <c r="F21" s="7"/>
    </row>
    <row r="22" spans="2:6" ht="15" customHeight="1" x14ac:dyDescent="0.25">
      <c r="B22" s="7"/>
      <c r="C22" s="7"/>
      <c r="D22" s="7"/>
      <c r="E22" s="7"/>
      <c r="F22" s="7"/>
    </row>
    <row r="23" spans="2:6" ht="15" customHeight="1" x14ac:dyDescent="0.25">
      <c r="B23" s="7"/>
      <c r="C23" s="7"/>
      <c r="D23" s="7"/>
      <c r="E23" s="7"/>
      <c r="F23" s="7"/>
    </row>
  </sheetData>
  <mergeCells count="5">
    <mergeCell ref="B2:F2"/>
    <mergeCell ref="B3:F3"/>
    <mergeCell ref="D18:E18"/>
    <mergeCell ref="B20:F20"/>
    <mergeCell ref="B21:F23"/>
  </mergeCells>
  <dataValidations count="2">
    <dataValidation type="list" errorTitle="Ungültige Auswahl" error="Bitte einen Verteilerschlüssel aus der Liste wählen." prompt="Verteilerschlüssel wählen" sqref="D6:D17" xr:uid="{00000000-0002-0000-0200-000000000000}">
      <formula1>"Wohnfläche,Personen,Wohneinheiten,Verbrauch Heizung,Verbrauch Wasser"</formula1>
      <formula2>0</formula2>
    </dataValidation>
    <dataValidation type="list" sqref="E6:E17" xr:uid="{00000000-0002-0000-0200-000001000000}">
      <formula1>"Ja,Nein"</formula1>
      <formula2>0</formula2>
    </dataValidation>
  </dataValidations>
  <printOptions horizontalCentered="1"/>
  <pageMargins left="0.5" right="0.5" top="0.6" bottom="0.6" header="0.511811023622047" footer="0.511811023622047"/>
  <pageSetup fitToHeight="0"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F32"/>
  <sheetViews>
    <sheetView showGridLines="0" tabSelected="1" zoomScaleNormal="100" workbookViewId="0">
      <pane ySplit="10" topLeftCell="A11" activePane="bottomLeft" state="frozen"/>
      <selection pane="bottomLeft" activeCell="F31" sqref="F31"/>
    </sheetView>
  </sheetViews>
  <sheetFormatPr baseColWidth="10" defaultColWidth="8.7109375" defaultRowHeight="15" x14ac:dyDescent="0.25"/>
  <cols>
    <col min="1" max="1" width="3" customWidth="1"/>
    <col min="2" max="2" width="34.5703125" bestFit="1" customWidth="1"/>
    <col min="3" max="3" width="21.42578125" bestFit="1" customWidth="1"/>
    <col min="4" max="4" width="15.7109375" bestFit="1" customWidth="1"/>
    <col min="5" max="5" width="20.85546875" bestFit="1" customWidth="1"/>
    <col min="6" max="6" width="24" bestFit="1" customWidth="1"/>
    <col min="7" max="7" width="3" customWidth="1"/>
  </cols>
  <sheetData>
    <row r="2" spans="2:6" ht="37.5" customHeight="1" x14ac:dyDescent="0.25">
      <c r="B2" s="6" t="s">
        <v>113</v>
      </c>
      <c r="C2" s="6"/>
      <c r="D2" s="6"/>
      <c r="E2" s="6"/>
      <c r="F2" s="6"/>
    </row>
    <row r="3" spans="2:6" ht="18" customHeight="1" x14ac:dyDescent="0.25">
      <c r="B3" s="5" t="str">
        <f>("Abrechnungszeitraum "&amp;TEXT(Stammdaten!C14,"DD.MM.AAAA")&amp;" – "&amp;TEXT(Stammdaten!E14,"DD.MM.AAAA"))</f>
        <v>Abrechnungszeitraum 01.01.2026 – 31.12.2026</v>
      </c>
      <c r="C3" s="5"/>
      <c r="D3" s="5"/>
      <c r="E3" s="5"/>
      <c r="F3" s="5"/>
    </row>
    <row r="5" spans="2:6" ht="15" customHeight="1" x14ac:dyDescent="0.25">
      <c r="B5" s="54" t="s">
        <v>98</v>
      </c>
      <c r="C5" s="54"/>
      <c r="E5" s="54" t="s">
        <v>99</v>
      </c>
      <c r="F5" s="54"/>
    </row>
    <row r="6" spans="2:6" ht="16.5" customHeight="1" x14ac:dyDescent="0.25">
      <c r="B6" s="38" t="s">
        <v>100</v>
      </c>
      <c r="C6" s="39" t="str">
        <f>Stammdaten!C26</f>
        <v>Jonas Hellwig</v>
      </c>
      <c r="E6" s="38" t="s">
        <v>99</v>
      </c>
      <c r="F6" s="40" t="str">
        <f>Stammdaten!C6</f>
        <v>Mehrfamilienhaus Ahornweg</v>
      </c>
    </row>
    <row r="7" spans="2:6" ht="16.5" customHeight="1" x14ac:dyDescent="0.25">
      <c r="B7" s="38" t="s">
        <v>101</v>
      </c>
      <c r="C7" s="39" t="str">
        <f>Stammdaten!C27</f>
        <v>Whg. 3, 2. OG links</v>
      </c>
      <c r="E7" s="38" t="s">
        <v>102</v>
      </c>
      <c r="F7" s="40" t="str">
        <f>Stammdaten!C7</f>
        <v>Ahornweg 14</v>
      </c>
    </row>
    <row r="8" spans="2:6" ht="16.5" customHeight="1" x14ac:dyDescent="0.25">
      <c r="B8" s="38" t="s">
        <v>103</v>
      </c>
      <c r="C8" s="41" t="str">
        <f>(TEXT(Stammdaten!C28,"DD.MM.AAAA")&amp;" – "&amp;TEXT(Stammdaten!E28,"DD.MM.AAAA"))</f>
        <v>01.04.2026 – 31.12.2026</v>
      </c>
      <c r="E8" s="38" t="s">
        <v>104</v>
      </c>
      <c r="F8" s="40" t="str">
        <f>Stammdaten!C8</f>
        <v>26123 Oldenburg</v>
      </c>
    </row>
    <row r="10" spans="2:6" ht="27.75" customHeight="1" x14ac:dyDescent="0.25">
      <c r="B10" s="30" t="s">
        <v>74</v>
      </c>
      <c r="C10" s="30" t="s">
        <v>75</v>
      </c>
      <c r="D10" s="30" t="s">
        <v>105</v>
      </c>
      <c r="E10" s="55" t="s">
        <v>78</v>
      </c>
      <c r="F10" s="55"/>
    </row>
    <row r="11" spans="2:6" ht="18.75" customHeight="1" x14ac:dyDescent="0.25">
      <c r="B11" s="42" t="str">
        <f>Kostenarten!B6</f>
        <v>Grundsteuer</v>
      </c>
      <c r="C11" s="43">
        <f>Kostenarten!C6</f>
        <v>1180</v>
      </c>
      <c r="D11" s="44" t="str">
        <f>Kostenarten!D6</f>
        <v>Wohnfläche</v>
      </c>
      <c r="E11" s="56">
        <f>Kostenarten!F6</f>
        <v>133.35616438356163</v>
      </c>
      <c r="F11" s="56"/>
    </row>
    <row r="12" spans="2:6" ht="18.75" customHeight="1" x14ac:dyDescent="0.25">
      <c r="B12" s="45" t="str">
        <f>Kostenarten!B7</f>
        <v>Gebäudeversicherung</v>
      </c>
      <c r="C12" s="46">
        <f>Kostenarten!C7</f>
        <v>960</v>
      </c>
      <c r="D12" s="47" t="str">
        <f>Kostenarten!D7</f>
        <v>Wohnfläche</v>
      </c>
      <c r="E12" s="57">
        <f>Kostenarten!F7</f>
        <v>108.49315068493151</v>
      </c>
      <c r="F12" s="57"/>
    </row>
    <row r="13" spans="2:6" ht="18.75" customHeight="1" x14ac:dyDescent="0.25">
      <c r="B13" s="42" t="str">
        <f>Kostenarten!B8</f>
        <v>Wasser / Abwasser</v>
      </c>
      <c r="C13" s="43">
        <f>Kostenarten!C8</f>
        <v>1540</v>
      </c>
      <c r="D13" s="44" t="str">
        <f>Kostenarten!D8</f>
        <v>Verbrauch Wasser</v>
      </c>
      <c r="E13" s="56">
        <f>Kostenarten!F8</f>
        <v>174.04109589041096</v>
      </c>
      <c r="F13" s="56"/>
    </row>
    <row r="14" spans="2:6" ht="18.75" customHeight="1" x14ac:dyDescent="0.25">
      <c r="B14" s="45" t="str">
        <f>Kostenarten!B9</f>
        <v>Heizung / Warmwasser</v>
      </c>
      <c r="C14" s="46">
        <f>Kostenarten!C9</f>
        <v>4820</v>
      </c>
      <c r="D14" s="47" t="str">
        <f>Kostenarten!D9</f>
        <v>Verbrauch Heizung</v>
      </c>
      <c r="E14" s="57">
        <f>Kostenarten!F9</f>
        <v>530.00370233246952</v>
      </c>
      <c r="F14" s="57"/>
    </row>
    <row r="15" spans="2:6" ht="18.75" customHeight="1" x14ac:dyDescent="0.25">
      <c r="B15" s="42" t="str">
        <f>Kostenarten!B10</f>
        <v>Müllabfuhr</v>
      </c>
      <c r="C15" s="43">
        <f>Kostenarten!C10</f>
        <v>720</v>
      </c>
      <c r="D15" s="44" t="str">
        <f>Kostenarten!D10</f>
        <v>Personen</v>
      </c>
      <c r="E15" s="56">
        <f>Kostenarten!F10</f>
        <v>98.630136986301366</v>
      </c>
      <c r="F15" s="56"/>
    </row>
    <row r="16" spans="2:6" ht="18.75" customHeight="1" x14ac:dyDescent="0.25">
      <c r="B16" s="45" t="str">
        <f>Kostenarten!B11</f>
        <v>Hausreinigung</v>
      </c>
      <c r="C16" s="46">
        <f>Kostenarten!C11</f>
        <v>840</v>
      </c>
      <c r="D16" s="47" t="str">
        <f>Kostenarten!D11</f>
        <v>Wohnfläche</v>
      </c>
      <c r="E16" s="57">
        <f>Kostenarten!F11</f>
        <v>94.93150684931507</v>
      </c>
      <c r="F16" s="57"/>
    </row>
    <row r="17" spans="2:6" ht="18.75" customHeight="1" x14ac:dyDescent="0.25">
      <c r="B17" s="42" t="str">
        <f>Kostenarten!B12</f>
        <v>Gartenpflege</v>
      </c>
      <c r="C17" s="43">
        <f>Kostenarten!C12</f>
        <v>560</v>
      </c>
      <c r="D17" s="44" t="str">
        <f>Kostenarten!D12</f>
        <v>Wohnfläche</v>
      </c>
      <c r="E17" s="56">
        <f>Kostenarten!F12</f>
        <v>63.287671232876711</v>
      </c>
      <c r="F17" s="56"/>
    </row>
    <row r="18" spans="2:6" ht="18.75" customHeight="1" x14ac:dyDescent="0.25">
      <c r="B18" s="45" t="str">
        <f>Kostenarten!B13</f>
        <v>Hausmeisterdienst</v>
      </c>
      <c r="C18" s="46">
        <f>Kostenarten!C13</f>
        <v>1100</v>
      </c>
      <c r="D18" s="47" t="str">
        <f>Kostenarten!D13</f>
        <v>Wohneinheiten</v>
      </c>
      <c r="E18" s="57">
        <f>Kostenarten!F13</f>
        <v>138.12785388127853</v>
      </c>
      <c r="F18" s="57"/>
    </row>
    <row r="19" spans="2:6" ht="18.75" customHeight="1" x14ac:dyDescent="0.25">
      <c r="B19" s="42" t="str">
        <f>Kostenarten!B14</f>
        <v>Allgemeinstrom</v>
      </c>
      <c r="C19" s="43">
        <f>Kostenarten!C14</f>
        <v>430</v>
      </c>
      <c r="D19" s="44" t="str">
        <f>Kostenarten!D14</f>
        <v>Wohnfläche</v>
      </c>
      <c r="E19" s="56">
        <f>Kostenarten!F14</f>
        <v>48.595890410958908</v>
      </c>
      <c r="F19" s="56"/>
    </row>
    <row r="20" spans="2:6" ht="18.75" customHeight="1" x14ac:dyDescent="0.25">
      <c r="B20" s="45" t="str">
        <f>Kostenarten!B15</f>
        <v>Aufzug (Betrieb/Wartung)</v>
      </c>
      <c r="C20" s="46">
        <f>Kostenarten!C15</f>
        <v>680</v>
      </c>
      <c r="D20" s="47" t="str">
        <f>Kostenarten!D15</f>
        <v>Wohneinheiten</v>
      </c>
      <c r="E20" s="57">
        <f>Kostenarten!F15</f>
        <v>85.388127853881272</v>
      </c>
      <c r="F20" s="57"/>
    </row>
    <row r="21" spans="2:6" ht="18.75" customHeight="1" x14ac:dyDescent="0.25">
      <c r="B21" s="42" t="str">
        <f>Kostenarten!B16</f>
        <v>Schornsteinfeger</v>
      </c>
      <c r="C21" s="43">
        <f>Kostenarten!C16</f>
        <v>190</v>
      </c>
      <c r="D21" s="44" t="str">
        <f>Kostenarten!D16</f>
        <v>Wohneinheiten</v>
      </c>
      <c r="E21" s="56">
        <f>Kostenarten!F16</f>
        <v>23.858447488584474</v>
      </c>
      <c r="F21" s="56"/>
    </row>
    <row r="22" spans="2:6" ht="18.75" customHeight="1" x14ac:dyDescent="0.25">
      <c r="B22" s="45" t="str">
        <f>Kostenarten!B17</f>
        <v>Straßenreinigung</v>
      </c>
      <c r="C22" s="46">
        <f>Kostenarten!C17</f>
        <v>240</v>
      </c>
      <c r="D22" s="47" t="str">
        <f>Kostenarten!D17</f>
        <v>Wohnfläche</v>
      </c>
      <c r="E22" s="57">
        <f>Kostenarten!F17</f>
        <v>27.123287671232877</v>
      </c>
      <c r="F22" s="57"/>
    </row>
    <row r="23" spans="2:6" ht="25.5" customHeight="1" x14ac:dyDescent="0.25">
      <c r="B23" s="35" t="s">
        <v>106</v>
      </c>
      <c r="C23" s="53"/>
      <c r="D23" s="53"/>
      <c r="E23" s="58">
        <f>SUM(E11:E22)</f>
        <v>1525.8370356658029</v>
      </c>
      <c r="F23" s="58"/>
    </row>
    <row r="25" spans="2:6" ht="24" customHeight="1" x14ac:dyDescent="0.25">
      <c r="B25" s="4" t="s">
        <v>107</v>
      </c>
      <c r="C25" s="4"/>
      <c r="D25" s="4"/>
      <c r="E25" s="4"/>
      <c r="F25" s="4"/>
    </row>
    <row r="26" spans="2:6" ht="21" customHeight="1" x14ac:dyDescent="0.25">
      <c r="B26" s="59" t="s">
        <v>108</v>
      </c>
      <c r="C26" s="59"/>
      <c r="D26" s="59"/>
      <c r="E26" s="60">
        <f>E23</f>
        <v>1525.8370356658029</v>
      </c>
      <c r="F26" s="60"/>
    </row>
    <row r="27" spans="2:6" ht="21" customHeight="1" x14ac:dyDescent="0.25">
      <c r="B27" s="59" t="s">
        <v>109</v>
      </c>
      <c r="C27" s="59"/>
      <c r="D27" s="59"/>
      <c r="E27" s="61">
        <f>-Stammdaten!C31</f>
        <v>-945</v>
      </c>
      <c r="F27" s="61"/>
    </row>
    <row r="28" spans="2:6" ht="30" customHeight="1" x14ac:dyDescent="0.25">
      <c r="B28" s="62" t="s">
        <v>110</v>
      </c>
      <c r="C28" s="62"/>
      <c r="D28" s="62"/>
      <c r="E28" s="63">
        <f>E26+E27</f>
        <v>580.83703566580289</v>
      </c>
      <c r="F28" s="63"/>
    </row>
    <row r="29" spans="2:6" ht="24" customHeight="1" x14ac:dyDescent="0.25">
      <c r="B29" s="64" t="str">
        <f>IF(E28&gt;0,"Nachzahlung des Mieters: "&amp;TEXT(E28,"#,##0.00")&amp;" €",IF(E28&lt;0,"Guthaben des Mieters: "&amp;TEXT(-E28,"#,##0.00")&amp;" €","Ausgeglichen – keine Nachzahlung"))</f>
        <v>Nachzahlung des Mieters: 580,83704 €</v>
      </c>
      <c r="C29" s="64"/>
      <c r="D29" s="64"/>
      <c r="E29" s="64"/>
      <c r="F29" s="64"/>
    </row>
    <row r="31" spans="2:6" ht="24" customHeight="1" x14ac:dyDescent="0.25">
      <c r="B31" s="48"/>
      <c r="C31" s="48"/>
      <c r="E31" s="48"/>
      <c r="F31" s="48"/>
    </row>
    <row r="32" spans="2:6" ht="23.25" customHeight="1" x14ac:dyDescent="0.25">
      <c r="B32" s="49" t="s">
        <v>111</v>
      </c>
      <c r="E32" s="50" t="s">
        <v>112</v>
      </c>
    </row>
  </sheetData>
  <mergeCells count="27">
    <mergeCell ref="B29:F29"/>
    <mergeCell ref="B26:D26"/>
    <mergeCell ref="E26:F26"/>
    <mergeCell ref="B27:D27"/>
    <mergeCell ref="E27:F27"/>
    <mergeCell ref="B28:D28"/>
    <mergeCell ref="E28:F28"/>
    <mergeCell ref="E21:F21"/>
    <mergeCell ref="E22:F22"/>
    <mergeCell ref="C23:D23"/>
    <mergeCell ref="E23:F23"/>
    <mergeCell ref="B25:F25"/>
    <mergeCell ref="E16:F16"/>
    <mergeCell ref="E17:F17"/>
    <mergeCell ref="E18:F18"/>
    <mergeCell ref="E19:F19"/>
    <mergeCell ref="E20:F20"/>
    <mergeCell ref="E11:F11"/>
    <mergeCell ref="E12:F12"/>
    <mergeCell ref="E13:F13"/>
    <mergeCell ref="E14:F14"/>
    <mergeCell ref="E15:F15"/>
    <mergeCell ref="B2:F2"/>
    <mergeCell ref="B3:F3"/>
    <mergeCell ref="B5:C5"/>
    <mergeCell ref="E5:F5"/>
    <mergeCell ref="E10:F10"/>
  </mergeCells>
  <printOptions horizontalCentered="1"/>
  <pageMargins left="0.5" right="0.5" top="0.6" bottom="0.6" header="0.511811023622047" footer="0.511811023622047"/>
  <pageSetup fitToHeight="0"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Anleitung</vt:lpstr>
      <vt:lpstr>Stammdaten</vt:lpstr>
      <vt:lpstr>Kostenarten</vt:lpstr>
      <vt:lpstr>Abrechnung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0</cp:revision>
  <dcterms:created xsi:type="dcterms:W3CDTF">2026-08-10T10:43:43Z</dcterms:created>
  <dcterms:modified xsi:type="dcterms:W3CDTF">2026-08-10T10:59:54Z</dcterms:modified>
  <dc:language>en-US</dc:language>
</cp:coreProperties>
</file>