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882FE10-0721-4EC6-86C7-4EB33E5C178C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Prüfprotokoll" sheetId="1" r:id="rId1"/>
    <sheet name="Messwerte" sheetId="2" r:id="rId2"/>
    <sheet name="Listen" sheetId="3" r:id="rId3"/>
  </sheets>
  <definedNames>
    <definedName name="_xlnm.Print_Area" localSheetId="1">Messwerte!$A$1:$K$45</definedName>
    <definedName name="_xlnm.Print_Area" localSheetId="0">Prüfprotokoll!$A$1:$I$68</definedName>
    <definedName name="_xlnm.Print_Titles" localSheetId="1">Messwerte!$1:$3</definedName>
    <definedName name="Einheit">Listen!$G$5:$G$11</definedName>
    <definedName name="Ergebnis">Listen!$E$5:$E$7</definedName>
    <definedName name="Netzform">Listen!$A$5:$A$9</definedName>
    <definedName name="Pruefart">Listen!$B$5:$B$9</definedName>
    <definedName name="RCDTyp">Listen!$F$5:$F$9</definedName>
    <definedName name="Richtung">Listen!$D$5:$D$6</definedName>
    <definedName name="StatusSicht">Listen!$C$5:$C$8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8" i="2" l="1"/>
  <c r="D7" i="1" s="1"/>
  <c r="I37" i="2"/>
  <c r="I36" i="2"/>
  <c r="I35" i="2"/>
  <c r="I34" i="2"/>
  <c r="I33" i="2"/>
  <c r="I32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B3" i="2"/>
  <c r="F53" i="1"/>
  <c r="H24" i="1"/>
  <c r="H23" i="1"/>
  <c r="B3" i="1"/>
  <c r="F7" i="1" l="1"/>
  <c r="B7" i="1"/>
  <c r="B10" i="1"/>
  <c r="H7" i="1"/>
</calcChain>
</file>

<file path=xl/sharedStrings.xml><?xml version="1.0" encoding="utf-8"?>
<sst xmlns="http://schemas.openxmlformats.org/spreadsheetml/2006/main" count="312" uniqueCount="222">
  <si>
    <t>VDE 0100-600 · PRÜFPROTOKOLL</t>
  </si>
  <si>
    <t>GESAMTERGEBNIS DER PRÜFUNG</t>
  </si>
  <si>
    <t>Prüfpositionen</t>
  </si>
  <si>
    <t>Bestanden (i.O.)</t>
  </si>
  <si>
    <t>Mängel (n.i.O.)</t>
  </si>
  <si>
    <t>Offen / n.a.</t>
  </si>
  <si>
    <t>1 · STAMMDATEN – OBJEKT, AUFTRAG &amp; PRÜFER</t>
  </si>
  <si>
    <t>Objekt / Bauvorhaben</t>
  </si>
  <si>
    <t>Neubau Bürogebäude, Musterstraße 12, 26123 Musterstadt</t>
  </si>
  <si>
    <t>Prüfer (Name)</t>
  </si>
  <si>
    <t>M. Brandt</t>
  </si>
  <si>
    <t>Anlagenbezeichnung</t>
  </si>
  <si>
    <t>NS-Hauptverteilung HV1 inkl. Unterverteiler UV-EG/UV-OG</t>
  </si>
  <si>
    <t>Qualifikation / Funktion</t>
  </si>
  <si>
    <t>Verantwortliche Elektrofachkraft (VEFK)</t>
  </si>
  <si>
    <t>Verteiler / Stromkreise</t>
  </si>
  <si>
    <t>HV1, UV-EG, UV-OG (12 Stromkreise)</t>
  </si>
  <si>
    <t>Prüfende Firma</t>
  </si>
  <si>
    <t>Elektro Nordlicht GmbH, Musterstadt</t>
  </si>
  <si>
    <t>Auftraggeber</t>
  </si>
  <si>
    <t>Muster Immobilien GmbH</t>
  </si>
  <si>
    <t>Ort der Prüfung</t>
  </si>
  <si>
    <t>Musterstadt</t>
  </si>
  <si>
    <t>Auftrags-Nr.</t>
  </si>
  <si>
    <t>2026-0148</t>
  </si>
  <si>
    <t>Prüfdatum</t>
  </si>
  <si>
    <t>Netzform</t>
  </si>
  <si>
    <t>TN-S</t>
  </si>
  <si>
    <t>Prüfart</t>
  </si>
  <si>
    <t>Erstprüfung</t>
  </si>
  <si>
    <t>Nennspannung</t>
  </si>
  <si>
    <t>400 / 230 V</t>
  </si>
  <si>
    <t>Protokoll-Nr.</t>
  </si>
  <si>
    <t>PP-2026-0148</t>
  </si>
  <si>
    <t>2 · PRÜFMITTEL / MESSGERÄTE</t>
  </si>
  <si>
    <t>Gerät / Typ</t>
  </si>
  <si>
    <t>Hersteller</t>
  </si>
  <si>
    <t>Serien-/Inv.-Nr.</t>
  </si>
  <si>
    <t>Kalibriert am</t>
  </si>
  <si>
    <t>Gültig bis</t>
  </si>
  <si>
    <t>Status</t>
  </si>
  <si>
    <t>Installationstester (Kombiprüfgerät)</t>
  </si>
  <si>
    <t>Messtechnik Beispiel GmbH</t>
  </si>
  <si>
    <t>IT-2024-3391</t>
  </si>
  <si>
    <t>Erdungsmessgerät</t>
  </si>
  <si>
    <t>EM-2023-1187</t>
  </si>
  <si>
    <t>3 · SICHTPRÜFUNG (Besichtigen)</t>
  </si>
  <si>
    <t>Nr.</t>
  </si>
  <si>
    <t>Prüfpunkt</t>
  </si>
  <si>
    <t>Bemerkung / Feststellung</t>
  </si>
  <si>
    <t>SP-01</t>
  </si>
  <si>
    <t>Auswahl der Leiter und Querschnitte / Schutz gegen direktes Berühren</t>
  </si>
  <si>
    <t>i.O.</t>
  </si>
  <si>
    <t>SP-02</t>
  </si>
  <si>
    <t>Schutzmaßnahmen vollständig und korrekt ausgewählt</t>
  </si>
  <si>
    <t>SP-03</t>
  </si>
  <si>
    <t>Kennzeichnung von Kabeln, Leitungen und Stromkreisen</t>
  </si>
  <si>
    <t>SP-04</t>
  </si>
  <si>
    <t>Kennzeichnung der Schutzorgane (LS-Schalter, Sicherungen)</t>
  </si>
  <si>
    <t>SP-05</t>
  </si>
  <si>
    <t>Schutzleiteranschlüsse fachgerecht ausgeführt (Klemmen, Querschnitt)</t>
  </si>
  <si>
    <t>SP-06</t>
  </si>
  <si>
    <t>Haupt- und Schutzpotentialausgleich vorhanden</t>
  </si>
  <si>
    <t>SP-07</t>
  </si>
  <si>
    <t>Mechanischer Zustand der Betriebsmittel einwandfrei</t>
  </si>
  <si>
    <t>SP-08</t>
  </si>
  <si>
    <t>Kabeleinführungen / Gehäuse dicht (IP-Schutz gewährleistet)</t>
  </si>
  <si>
    <t>SP-09</t>
  </si>
  <si>
    <t>Kennzeichnung von N- und PE-Leitern eindeutig</t>
  </si>
  <si>
    <t>n.i.O.</t>
  </si>
  <si>
    <t>UV-OG: Adernkennzeichnung teilweise unvollständig</t>
  </si>
  <si>
    <t>SP-10</t>
  </si>
  <si>
    <t>Trenn- und Schaltgeräte vorhanden und zugänglich</t>
  </si>
  <si>
    <t>SP-11</t>
  </si>
  <si>
    <t>Brandabschottungen fachgerecht ausgeführt</t>
  </si>
  <si>
    <t>SP-12</t>
  </si>
  <si>
    <t>Zugänglichkeit der Betriebsmittel für Wartung / Bedienung</t>
  </si>
  <si>
    <t>SP-13</t>
  </si>
  <si>
    <t>Überstrom-Schutzeinrichtungen korrekt dimensioniert</t>
  </si>
  <si>
    <t>SP-14</t>
  </si>
  <si>
    <t>Fehlerstrom-Schutzeinrichtungen (RCD) vorhanden</t>
  </si>
  <si>
    <t>SP-15</t>
  </si>
  <si>
    <t>Überspannungsschutz (SPD) installiert</t>
  </si>
  <si>
    <t>n.a.</t>
  </si>
  <si>
    <t>für dieses Objekt nicht gefordert</t>
  </si>
  <si>
    <t>SP-16</t>
  </si>
  <si>
    <t>Schaltpläne und Dokumentation vorhanden und aktuell</t>
  </si>
  <si>
    <t>4 · MÄNGELLISTE – FESTGESTELLTE ABWEICHUNGEN</t>
  </si>
  <si>
    <t>Mangel / Feststellung</t>
  </si>
  <si>
    <t>Maßnahme</t>
  </si>
  <si>
    <t>Frist / Status</t>
  </si>
  <si>
    <t>M-01</t>
  </si>
  <si>
    <t>Kennzeichnung N-/PE-Leiter in UV-OG unvollständig (siehe SP-09)</t>
  </si>
  <si>
    <t>Adernkennzeichnung normgerecht ergänzen</t>
  </si>
  <si>
    <t>bis 20.02.2026 · offen</t>
  </si>
  <si>
    <t>M-02</t>
  </si>
  <si>
    <t>Isolationswiderstand SK4 (L1–PE) mit 0,45 MΩ unter Grenzwert 1 MΩ</t>
  </si>
  <si>
    <t>Leitung SK4 prüfen/instandsetzen, Nachmessung</t>
  </si>
  <si>
    <t>vor Freigabe · offen</t>
  </si>
  <si>
    <t>5 · FREIGABE &amp; UNTERSCHRIFTEN</t>
  </si>
  <si>
    <t>Gesamtbewertung der Anlage:</t>
  </si>
  <si>
    <t>__________________________________</t>
  </si>
  <si>
    <t>Prüfer / Elektrofachkraft   |   M. Brandt · Elektro Nordlicht GmbH</t>
  </si>
  <si>
    <t>Auftraggeber / Anlagenbetreiber   |   Muster Immobilien GmbH</t>
  </si>
  <si>
    <t>Ort, Datum: Musterstadt, 12.02.2026</t>
  </si>
  <si>
    <t>Ort, Datum: __________________________</t>
  </si>
  <si>
    <t>HINWEIS: Diese Vorlage unterstützt die strukturierte Dokumentation der Erstprüfung nach DIN VDE 0100-600. Normkonform wird nicht die Datei, sondern die fachgerecht durchgeführte und vollständig dokumentierte Prüfung. Prüfung, Bewertung und Freigabe dürfen nur durch qualifizierte Elektrofachkräfte erfolgen. Freigegebene Fassung zusätzlich als PDF archivieren.</t>
  </si>
  <si>
    <t>SO NUTZEN SIE DIESE VORLAGE</t>
  </si>
  <si>
    <t>•  Gelbe Felder sind Eingabefelder. Tragen Sie Stammdaten, Prüfpunkte und Messwerte dort ein.</t>
  </si>
  <si>
    <t>•  Status/Bewertung: i.O. = in Ordnung · n.i.O. = nicht in Ordnung · offen = noch zu prüfen · n.a. = nicht anwendbar.</t>
  </si>
  <si>
    <t>•  Messwerte und RCD auf dem Blatt »Messwerte«: die Bewertung (i.O./n.i.O.) berechnet sich automatisch aus Grenzwert und Istwert.</t>
  </si>
  <si>
    <t>•  Das Gesamtergebnis oben aktualisiert sich automatisch aus Sichtprüfung, Messwerten, Erprobung und RCD-Prüfung.</t>
  </si>
  <si>
    <t>•  Auswahllisten (Netzform, Prüfart, RCD-Typ …) passen Sie zentral auf dem Blatt »Listen« an.</t>
  </si>
  <si>
    <t>VDE 0100-600 · MESSWERTE, ERPROBUNG &amp; RCD-PRÜFUNG</t>
  </si>
  <si>
    <t>A · MESSWERTE – DURCHGÄNGIGKEIT · ISOLATIONSWIDERSTAND · SCHLEIFENIMPEDANZ · ERDER</t>
  </si>
  <si>
    <t>Stromkreis / Betriebsmittel</t>
  </si>
  <si>
    <t>Prüfung / Messart</t>
  </si>
  <si>
    <t>Grenz-
wert</t>
  </si>
  <si>
    <t>Rich-
tung</t>
  </si>
  <si>
    <t>Ein-
heit</t>
  </si>
  <si>
    <t>Istwert</t>
  </si>
  <si>
    <t>Bewertung</t>
  </si>
  <si>
    <t>Messgerät</t>
  </si>
  <si>
    <t>Bemerkung</t>
  </si>
  <si>
    <t>Hauptleitung / PE</t>
  </si>
  <si>
    <t>Durchgängigkeit Schutzleiter (RPE)</t>
  </si>
  <si>
    <t>≤</t>
  </si>
  <si>
    <t>Ω</t>
  </si>
  <si>
    <t>Schutzpotentialausgleich</t>
  </si>
  <si>
    <t>Durchgängigkeit PA-Leiter</t>
  </si>
  <si>
    <t>M-03</t>
  </si>
  <si>
    <t>SK1 · Beleuchtung EG</t>
  </si>
  <si>
    <t>Isolationswiderstand L1–PE</t>
  </si>
  <si>
    <t>≥</t>
  </si>
  <si>
    <t>MΩ</t>
  </si>
  <si>
    <t>M-04</t>
  </si>
  <si>
    <t>Isolationswiderstand N–PE</t>
  </si>
  <si>
    <t>M-05</t>
  </si>
  <si>
    <t>SK2 · Steckdosen EG</t>
  </si>
  <si>
    <t>M-06</t>
  </si>
  <si>
    <t>M-07</t>
  </si>
  <si>
    <t>SK3 · Steckdosen OG</t>
  </si>
  <si>
    <t>M-08</t>
  </si>
  <si>
    <t>SK4 · Technikraum</t>
  </si>
  <si>
    <t>Grenzwert unterschritten → Mangel</t>
  </si>
  <si>
    <t>M-09</t>
  </si>
  <si>
    <t>Schleifenimpedanz Zs (LS B16)</t>
  </si>
  <si>
    <t>M-10</t>
  </si>
  <si>
    <t>M-11</t>
  </si>
  <si>
    <t>SK5 · Küche (Herd)</t>
  </si>
  <si>
    <t>Schleifenimpedanz Zs (LS C16)</t>
  </si>
  <si>
    <t>M-12</t>
  </si>
  <si>
    <t>Anlagenerder</t>
  </si>
  <si>
    <t>Erdungswiderstand RA (Fundamenterder)</t>
  </si>
  <si>
    <t>B · ERPROBUNG (FUNKTIONS- &amp; POLARITÄTSPRÜFUNG)</t>
  </si>
  <si>
    <t>Prüfung</t>
  </si>
  <si>
    <t>Bereich / Stromkreis</t>
  </si>
  <si>
    <t>Sollzustand</t>
  </si>
  <si>
    <t>Ergebnis</t>
  </si>
  <si>
    <t>E-01</t>
  </si>
  <si>
    <t>Polaritätsprüfung</t>
  </si>
  <si>
    <t>alle Endstromkreise</t>
  </si>
  <si>
    <t>Außen-/Neutralleiter korrekt</t>
  </si>
  <si>
    <t>E-02</t>
  </si>
  <si>
    <t>Drehfeldprüfung</t>
  </si>
  <si>
    <t>Drehstromabgänge HV1</t>
  </si>
  <si>
    <t>Rechtsdrehfeld</t>
  </si>
  <si>
    <t>E-03</t>
  </si>
  <si>
    <t>Funktionsprüfung Schalt-/Steuergeräte</t>
  </si>
  <si>
    <t>HV1, UV-EG, UV-OG</t>
  </si>
  <si>
    <t>schaltet einwandfrei</t>
  </si>
  <si>
    <t>E-04</t>
  </si>
  <si>
    <t>Funktionsprüfung RCD-Prüftaste</t>
  </si>
  <si>
    <t>alle RCD</t>
  </si>
  <si>
    <t>löst bei Betätigung aus</t>
  </si>
  <si>
    <t>C · RCD-/FI-SCHUTZSCHALTER-PRÜFUNG</t>
  </si>
  <si>
    <t>Bezeichnung / Einbauort</t>
  </si>
  <si>
    <t>Typ</t>
  </si>
  <si>
    <t>IΔn (mA)</t>
  </si>
  <si>
    <t>Prüf-
strom (mA)</t>
  </si>
  <si>
    <t>Auslöse-
zeit (ms)</t>
  </si>
  <si>
    <t>Grenz-
wert (ms)</t>
  </si>
  <si>
    <t>R-01</t>
  </si>
  <si>
    <t>RCD Hauptverteilung HV1</t>
  </si>
  <si>
    <t>A</t>
  </si>
  <si>
    <t>R-02</t>
  </si>
  <si>
    <t>RCD UV Erdgeschoss</t>
  </si>
  <si>
    <t>R-03</t>
  </si>
  <si>
    <t>RCD UV Obergeschoss</t>
  </si>
  <si>
    <t>R-04</t>
  </si>
  <si>
    <t>RCD Außensteckdosen</t>
  </si>
  <si>
    <t>F</t>
  </si>
  <si>
    <t>R-05</t>
  </si>
  <si>
    <t>RCD Zählervorsicherung (Brandschutz)</t>
  </si>
  <si>
    <t>LEGENDE &amp; GRENZWERTE</t>
  </si>
  <si>
    <t>•  Bewertung: i.O. = in Ordnung  ·  n.i.O. = nicht in Ordnung  ·  offen = Istwert fehlt  ·  n.a. = nicht anwendbar.</t>
  </si>
  <si>
    <t>•  Richtung „≤“: Istwert muss ≤ Grenzwert sein (z. B. Durchgängigkeit, Schleifenimpedanz).  Richtung „≥“: Istwert ≥ Grenzwert (Isolationswiderstand).</t>
  </si>
  <si>
    <t>•  RCD-Typen: A = Wechsel-/pulsierende Gleichfehlerströme  ·  AC = nur Wechselfehler  ·  F = Frequenzumrichter  ·  B = allstromsensitiv  ·  EV = Ladeeinrichtungen.</t>
  </si>
  <si>
    <t>•  Grenzwert Auslösezeit RCD (Personenschutz, IΔn ≤ 30 mA): Auslösung bei IΔn ≤ 300 ms. Schleifenimpedanz Zs abhängig vom Schutzorgan (Zs ≤ U0 / Ia).</t>
  </si>
  <si>
    <t>LISTEN &amp; AUSWAHLWERTE</t>
  </si>
  <si>
    <t>Diese Spalten speisen die Dropdown-Felder der Vorlage (benannte Bereiche). Werte hier zentral anpassen – die Auswahllisten aktualisieren sich automatisch.</t>
  </si>
  <si>
    <t>Pruefart</t>
  </si>
  <si>
    <t>StatusSicht</t>
  </si>
  <si>
    <t>Richtung</t>
  </si>
  <si>
    <t>RCDTyp</t>
  </si>
  <si>
    <t>Einheit</t>
  </si>
  <si>
    <t>TN-C</t>
  </si>
  <si>
    <t>Wiederholungsprüfung</t>
  </si>
  <si>
    <t>AC</t>
  </si>
  <si>
    <t>TN-C-S</t>
  </si>
  <si>
    <t>Erweiterung</t>
  </si>
  <si>
    <t>offen</t>
  </si>
  <si>
    <t>kΩ</t>
  </si>
  <si>
    <t>TT</t>
  </si>
  <si>
    <t>Änderung</t>
  </si>
  <si>
    <t>B</t>
  </si>
  <si>
    <t>V</t>
  </si>
  <si>
    <t>IT</t>
  </si>
  <si>
    <t>Instandsetzung</t>
  </si>
  <si>
    <t>EV</t>
  </si>
  <si>
    <t>mA</t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</si>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</sst>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##"/>
  </numFmts>
  <fonts count="21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sz val="10"/>
      <color rgb="FFFFFFFF"/>
      <name val="Calibri"/>
      <charset val="1"/>
    </font>
    <font>
      <b/>
      <sz val="11"/>
      <color rgb="FFFFFFFF"/>
      <name val="Calibri"/>
      <charset val="1"/>
    </font>
    <font>
      <b/>
      <sz val="22"/>
      <color rgb="FF2C3A47"/>
      <name val="Calibri"/>
      <charset val="1"/>
    </font>
    <font>
      <b/>
      <sz val="22"/>
      <color rgb="FF2E7D5B"/>
      <name val="Calibri"/>
      <charset val="1"/>
    </font>
    <font>
      <b/>
      <sz val="22"/>
      <color rgb="FFC0392B"/>
      <name val="Calibri"/>
      <charset val="1"/>
    </font>
    <font>
      <b/>
      <sz val="22"/>
      <color rgb="FFC8871B"/>
      <name val="Calibri"/>
      <charset val="1"/>
    </font>
    <font>
      <b/>
      <sz val="9"/>
      <color rgb="FF2C3A47"/>
      <name val="Calibri"/>
      <charset val="1"/>
    </font>
    <font>
      <b/>
      <sz val="13"/>
      <color rgb="FFFFFFFF"/>
      <name val="Calibri"/>
      <charset val="1"/>
    </font>
    <font>
      <sz val="10"/>
      <color rgb="FF2C3A47"/>
      <name val="Calibri"/>
      <charset val="1"/>
    </font>
    <font>
      <b/>
      <sz val="9"/>
      <color rgb="FFFFFFFF"/>
      <name val="Calibri"/>
      <charset val="1"/>
    </font>
    <font>
      <b/>
      <sz val="10"/>
      <color rgb="FF2C3A47"/>
      <name val="Calibri"/>
      <charset val="1"/>
    </font>
    <font>
      <sz val="9"/>
      <color rgb="FF2C3A47"/>
      <name val="Calibri"/>
      <charset val="1"/>
    </font>
    <font>
      <sz val="10"/>
      <color rgb="FF7C8894"/>
      <name val="Calibri"/>
      <charset val="1"/>
    </font>
    <font>
      <sz val="8"/>
      <color rgb="FF2C3A47"/>
      <name val="Calibri"/>
      <charset val="1"/>
    </font>
    <font>
      <sz val="8"/>
      <color rgb="FF7C8894"/>
      <name val="Calibri"/>
      <charset val="1"/>
    </font>
    <font>
      <i/>
      <sz val="8"/>
      <color rgb="FF2C3A47"/>
      <name val="Calibri"/>
      <charset val="1"/>
    </font>
    <font>
      <b/>
      <sz val="10"/>
      <color rgb="FFFFFFFF"/>
      <name val="Calibri"/>
      <charset val="1"/>
    </font>
    <font>
      <b/>
      <sz val="16"/>
      <color rgb="FFFFFFFF"/>
      <name val="Calibri"/>
      <charset val="1"/>
    </font>
    <font>
      <i/>
      <sz val="9"/>
      <color rgb="FF2C3A47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E3A31C"/>
        <bgColor rgb="FFC8871B"/>
      </patternFill>
    </fill>
    <fill>
      <patternFill patternType="solid">
        <fgColor rgb="FF37475A"/>
        <bgColor rgb="FF2C3A47"/>
      </patternFill>
    </fill>
    <fill>
      <patternFill patternType="solid">
        <fgColor rgb="FF4A5E75"/>
        <bgColor rgb="FF37475A"/>
      </patternFill>
    </fill>
    <fill>
      <patternFill patternType="solid">
        <fgColor rgb="FF2C3A47"/>
        <bgColor rgb="FF37475A"/>
      </patternFill>
    </fill>
    <fill>
      <patternFill patternType="solid">
        <fgColor rgb="FF2E7D5B"/>
        <bgColor rgb="FF008080"/>
      </patternFill>
    </fill>
    <fill>
      <patternFill patternType="solid">
        <fgColor rgb="FFC0392B"/>
        <bgColor rgb="FF993366"/>
      </patternFill>
    </fill>
    <fill>
      <patternFill patternType="solid">
        <fgColor rgb="FFC8871B"/>
        <bgColor rgb="FFE3A31C"/>
      </patternFill>
    </fill>
    <fill>
      <patternFill patternType="solid">
        <fgColor rgb="FFFFFFFF"/>
        <bgColor rgb="FFF5F7FA"/>
      </patternFill>
    </fill>
    <fill>
      <patternFill patternType="solid">
        <fgColor rgb="FFEEF1F5"/>
        <bgColor rgb="FFF5F7FA"/>
      </patternFill>
    </fill>
    <fill>
      <patternFill patternType="solid">
        <fgColor rgb="FFFFF7E6"/>
        <bgColor rgb="FFF5F7FA"/>
      </patternFill>
    </fill>
    <fill>
      <patternFill patternType="solid">
        <fgColor rgb="FFF5F7FA"/>
        <bgColor rgb="FFEEF1F5"/>
      </patternFill>
    </fill>
  </fills>
  <borders count="10">
    <border>
      <left/>
      <right/>
      <top/>
      <bottom/>
      <diagonal/>
    </border>
    <border>
      <left style="thin">
        <color rgb="FFC9D2DC"/>
      </left>
      <right style="thin">
        <color rgb="FFC9D2DC"/>
      </right>
      <top/>
      <bottom/>
      <diagonal/>
    </border>
    <border>
      <left style="thin">
        <color rgb="FFC9D2DC"/>
      </left>
      <right style="thin">
        <color rgb="FFC9D2DC"/>
      </right>
      <top/>
      <bottom style="thin">
        <color rgb="FFC9D2DC"/>
      </bottom>
      <diagonal/>
    </border>
    <border>
      <left style="thin">
        <color rgb="FFC9D2DC"/>
      </left>
      <right style="thin">
        <color rgb="FFC9D2DC"/>
      </right>
      <top style="thin">
        <color rgb="FFC9D2DC"/>
      </top>
      <bottom style="thin">
        <color rgb="FFC9D2DC"/>
      </bottom>
      <diagonal/>
    </border>
    <border>
      <left style="thin">
        <color rgb="FFE6C98A"/>
      </left>
      <right/>
      <top style="thin">
        <color rgb="FFE6C98A"/>
      </top>
      <bottom style="thin">
        <color rgb="FFE6C98A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6C98A"/>
      </left>
      <right style="thin">
        <color rgb="FFE6C98A"/>
      </right>
      <top style="thin">
        <color rgb="FFE6C98A"/>
      </top>
      <bottom style="thin">
        <color rgb="FFE6C98A"/>
      </bottom>
      <diagonal/>
    </border>
    <border>
      <left style="thin">
        <color rgb="FFC9D2DC"/>
      </left>
      <right/>
      <top style="thin">
        <color rgb="FFC9D2DC"/>
      </top>
      <bottom style="thin">
        <color rgb="FFC9D2DC"/>
      </bottom>
      <diagonal/>
    </border>
    <border>
      <left style="thin">
        <color rgb="FFC9D2DC"/>
      </left>
      <right/>
      <top style="thin">
        <color rgb="FFC9D2DC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9" fillId="0" borderId="0" xfId="0" applyFont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0" fillId="8" borderId="0" xfId="0" applyFill="1"/>
    <xf numFmtId="0" fontId="0" fillId="7" borderId="0" xfId="0" applyFill="1"/>
    <xf numFmtId="0" fontId="0" fillId="6" borderId="0" xfId="0" applyFill="1"/>
    <xf numFmtId="0" fontId="0" fillId="5" borderId="0" xfId="0" applyFill="1"/>
    <xf numFmtId="0" fontId="3" fillId="3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8" fillId="10" borderId="3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11" borderId="7" xfId="0" applyFont="1" applyFill="1" applyBorder="1" applyAlignment="1">
      <alignment horizontal="left" vertical="center" wrapText="1"/>
    </xf>
    <xf numFmtId="164" fontId="10" fillId="11" borderId="7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12" fillId="11" borderId="7" xfId="0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center" vertical="center"/>
    </xf>
    <xf numFmtId="165" fontId="13" fillId="11" borderId="7" xfId="0" applyNumberFormat="1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1" fontId="13" fillId="11" borderId="7" xfId="0" applyNumberFormat="1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10" fillId="11" borderId="4" xfId="0" applyFont="1" applyFill="1" applyBorder="1" applyAlignment="1">
      <alignment horizontal="left" vertical="center" wrapText="1"/>
    </xf>
    <xf numFmtId="164" fontId="10" fillId="11" borderId="4" xfId="0" applyNumberFormat="1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/>
    </xf>
    <xf numFmtId="0" fontId="10" fillId="9" borderId="3" xfId="0" applyFont="1" applyFill="1" applyBorder="1" applyAlignment="1">
      <alignment horizontal="left" vertical="center" wrapText="1"/>
    </xf>
    <xf numFmtId="0" fontId="13" fillId="11" borderId="7" xfId="0" applyFont="1" applyFill="1" applyBorder="1" applyAlignment="1">
      <alignment horizontal="left" vertical="center" wrapText="1"/>
    </xf>
    <xf numFmtId="0" fontId="10" fillId="12" borderId="3" xfId="0" applyFont="1" applyFill="1" applyBorder="1" applyAlignment="1">
      <alignment horizontal="left" vertical="center" wrapText="1"/>
    </xf>
    <xf numFmtId="0" fontId="13" fillId="9" borderId="3" xfId="0" applyFont="1" applyFill="1" applyBorder="1" applyAlignment="1">
      <alignment horizontal="left" vertical="center" wrapText="1"/>
    </xf>
    <xf numFmtId="0" fontId="13" fillId="12" borderId="3" xfId="0" applyFont="1" applyFill="1" applyBorder="1" applyAlignment="1">
      <alignment horizontal="left" vertical="center" wrapText="1"/>
    </xf>
    <xf numFmtId="0" fontId="12" fillId="10" borderId="8" xfId="0" applyFont="1" applyFill="1" applyBorder="1" applyAlignment="1">
      <alignment horizontal="left" vertical="center" wrapText="1"/>
    </xf>
    <xf numFmtId="0" fontId="12" fillId="9" borderId="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10" borderId="9" xfId="0" applyFont="1" applyFill="1" applyBorder="1" applyAlignment="1">
      <alignment horizontal="left" vertical="top" wrapText="1"/>
    </xf>
    <xf numFmtId="0" fontId="18" fillId="5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1">
    <cellStyle name="Standard" xfId="0" builtinId="0"/>
  </cellStyles>
  <dxfs count="20">
    <dxf>
      <font>
        <b/>
        <sz val="9"/>
        <color rgb="FFFFFFFF"/>
        <name val="Calibri"/>
        <charset val="1"/>
      </font>
      <fill>
        <patternFill>
          <bgColor rgb="FFC8871B"/>
        </patternFill>
      </fill>
    </dxf>
    <dxf>
      <font>
        <b/>
        <sz val="9"/>
        <color rgb="FFFFFFFF"/>
        <name val="Calibri"/>
        <charset val="1"/>
      </font>
      <fill>
        <patternFill>
          <bgColor rgb="FFC0392B"/>
        </patternFill>
      </fill>
    </dxf>
    <dxf>
      <font>
        <b/>
        <sz val="9"/>
        <color rgb="FFFFFFFF"/>
        <name val="Calibri"/>
        <charset val="1"/>
      </font>
      <fill>
        <patternFill>
          <bgColor rgb="FF2E7D5B"/>
        </patternFill>
      </fill>
    </dxf>
    <dxf>
      <font>
        <b/>
        <sz val="9"/>
        <color rgb="FFFFFFFF"/>
        <name val="Calibri"/>
        <charset val="1"/>
      </font>
      <fill>
        <patternFill>
          <bgColor rgb="FF7C8894"/>
        </patternFill>
      </fill>
    </dxf>
    <dxf>
      <font>
        <b/>
        <sz val="9"/>
        <color rgb="FFFFFFFF"/>
        <name val="Calibri"/>
        <charset val="1"/>
      </font>
      <fill>
        <patternFill>
          <bgColor rgb="FFC8871B"/>
        </patternFill>
      </fill>
    </dxf>
    <dxf>
      <font>
        <b/>
        <sz val="9"/>
        <color rgb="FFFFFFFF"/>
        <name val="Calibri"/>
        <charset val="1"/>
      </font>
      <fill>
        <patternFill>
          <bgColor rgb="FFC0392B"/>
        </patternFill>
      </fill>
    </dxf>
    <dxf>
      <font>
        <b/>
        <sz val="9"/>
        <color rgb="FFFFFFFF"/>
        <name val="Calibri"/>
        <charset val="1"/>
      </font>
      <fill>
        <patternFill>
          <bgColor rgb="FF2E7D5B"/>
        </patternFill>
      </fill>
    </dxf>
    <dxf>
      <font>
        <b/>
        <sz val="9"/>
        <color rgb="FFC0392B"/>
        <name val="Calibri"/>
        <charset val="1"/>
      </font>
    </dxf>
    <dxf>
      <font>
        <b/>
        <sz val="9"/>
        <color rgb="FFFFFFFF"/>
        <name val="Calibri"/>
        <charset val="1"/>
      </font>
      <fill>
        <patternFill>
          <bgColor rgb="FF7C8894"/>
        </patternFill>
      </fill>
    </dxf>
    <dxf>
      <font>
        <b/>
        <sz val="9"/>
        <color rgb="FFFFFFFF"/>
        <name val="Calibri"/>
        <charset val="1"/>
      </font>
      <fill>
        <patternFill>
          <bgColor rgb="FFC0392B"/>
        </patternFill>
      </fill>
    </dxf>
    <dxf>
      <font>
        <b/>
        <sz val="9"/>
        <color rgb="FFFFFFFF"/>
        <name val="Calibri"/>
        <charset val="1"/>
      </font>
      <fill>
        <patternFill>
          <bgColor rgb="FF2E7D5B"/>
        </patternFill>
      </fill>
    </dxf>
    <dxf>
      <font>
        <b/>
        <sz val="10"/>
        <color rgb="FFC0392B"/>
        <name val="Calibri"/>
        <charset val="1"/>
      </font>
      <fill>
        <patternFill>
          <bgColor rgb="FFF7E4E2"/>
        </patternFill>
      </fill>
    </dxf>
    <dxf>
      <font>
        <b/>
        <sz val="10"/>
        <color rgb="FF2E7D5B"/>
        <name val="Calibri"/>
        <charset val="1"/>
      </font>
      <fill>
        <patternFill>
          <bgColor rgb="FFE4F1EB"/>
        </patternFill>
      </fill>
    </dxf>
    <dxf>
      <font>
        <b/>
        <sz val="10"/>
        <color rgb="FFFFFFFF"/>
        <name val="Calibri"/>
        <charset val="1"/>
      </font>
      <fill>
        <patternFill>
          <bgColor rgb="FFC0392B"/>
        </patternFill>
      </fill>
    </dxf>
    <dxf>
      <font>
        <b/>
        <sz val="10"/>
        <color rgb="FFFFFFFF"/>
        <name val="Calibri"/>
        <charset val="1"/>
      </font>
      <fill>
        <patternFill>
          <bgColor rgb="FF2E7D5B"/>
        </patternFill>
      </fill>
    </dxf>
    <dxf>
      <font>
        <b/>
        <sz val="10"/>
        <color rgb="FFFFFFFF"/>
        <name val="Calibri"/>
        <charset val="1"/>
      </font>
      <fill>
        <patternFill>
          <bgColor rgb="FF7C8894"/>
        </patternFill>
      </fill>
    </dxf>
    <dxf>
      <font>
        <b/>
        <sz val="10"/>
        <color rgb="FFFFFFFF"/>
        <name val="Calibri"/>
        <charset val="1"/>
      </font>
      <fill>
        <patternFill>
          <bgColor rgb="FFC8871B"/>
        </patternFill>
      </fill>
    </dxf>
    <dxf>
      <font>
        <b/>
        <sz val="13"/>
        <color rgb="FFFFFFFF"/>
        <name val="Calibri"/>
        <charset val="1"/>
      </font>
      <fill>
        <patternFill>
          <bgColor rgb="FF2E7D5B"/>
        </patternFill>
      </fill>
    </dxf>
    <dxf>
      <font>
        <b/>
        <sz val="13"/>
        <color rgb="FFFFFFFF"/>
        <name val="Calibri"/>
        <charset val="1"/>
      </font>
      <fill>
        <patternFill>
          <bgColor rgb="FFC8871B"/>
        </patternFill>
      </fill>
    </dxf>
    <dxf>
      <font>
        <b/>
        <sz val="13"/>
        <color rgb="FFFFFFFF"/>
        <name val="Calibri"/>
        <charset val="1"/>
      </font>
      <fill>
        <patternFill>
          <bgColor rgb="FFC0392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C8894"/>
      <rgbColor rgb="FF9999FF"/>
      <rgbColor rgb="FF993366"/>
      <rgbColor rgb="FFFFF7E6"/>
      <rgbColor rgb="FFE4F1EB"/>
      <rgbColor rgb="FF660066"/>
      <rgbColor rgb="FFFF8080"/>
      <rgbColor rgb="FF0066CC"/>
      <rgbColor rgb="FFC9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5"/>
      <rgbColor rgb="FFF5F7FA"/>
      <rgbColor rgb="FFF7E4E2"/>
      <rgbColor rgb="FF99CCFF"/>
      <rgbColor rgb="FFFF99CC"/>
      <rgbColor rgb="FFCC99FF"/>
      <rgbColor rgb="FFE6C98A"/>
      <rgbColor rgb="FF3366FF"/>
      <rgbColor rgb="FF33CCCC"/>
      <rgbColor rgb="FF99CC00"/>
      <rgbColor rgb="FFFFCC00"/>
      <rgbColor rgb="FFE3A31C"/>
      <rgbColor rgb="FFC8871B"/>
      <rgbColor rgb="FF4A5E75"/>
      <rgbColor rgb="FF969696"/>
      <rgbColor rgb="FF003366"/>
      <rgbColor rgb="FF2E7D5B"/>
      <rgbColor rgb="FF003300"/>
      <rgbColor rgb="FF333300"/>
      <rgbColor rgb="FFC0392B"/>
      <rgbColor rgb="FF993366"/>
      <rgbColor rgb="FF37475A"/>
      <rgbColor rgb="FF2C3A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7"/>
  <sheetViews>
    <sheetView showGridLines="0" tabSelected="1" zoomScaleNormal="100" workbookViewId="0">
      <selection activeCell="P33" sqref="P33"/>
    </sheetView>
  </sheetViews>
  <sheetFormatPr baseColWidth="10" defaultColWidth="8.7109375" defaultRowHeight="15" x14ac:dyDescent="0.25"/>
  <cols>
    <col min="1" max="1" width="2.140625" customWidth="1"/>
    <col min="2" max="2" width="17.42578125" bestFit="1" customWidth="1"/>
    <col min="3" max="3" width="12" customWidth="1"/>
    <col min="4" max="4" width="23" bestFit="1" customWidth="1"/>
    <col min="5" max="5" width="12.5703125" bestFit="1" customWidth="1"/>
    <col min="6" max="6" width="18" bestFit="1" customWidth="1"/>
    <col min="7" max="7" width="9.85546875" bestFit="1" customWidth="1"/>
    <col min="8" max="8" width="16" customWidth="1"/>
    <col min="9" max="9" width="14" customWidth="1"/>
  </cols>
  <sheetData>
    <row r="1" spans="2:9" ht="4.5" customHeight="1" x14ac:dyDescent="0.25">
      <c r="B1" s="14"/>
      <c r="C1" s="14"/>
      <c r="D1" s="14"/>
      <c r="E1" s="14"/>
      <c r="F1" s="14"/>
      <c r="G1" s="14"/>
      <c r="H1" s="14"/>
      <c r="I1" s="14"/>
    </row>
    <row r="2" spans="2:9" ht="31.5" customHeight="1" x14ac:dyDescent="0.25">
      <c r="B2" s="13" t="s">
        <v>0</v>
      </c>
      <c r="C2" s="13"/>
      <c r="D2" s="13"/>
      <c r="E2" s="13"/>
      <c r="F2" s="13"/>
      <c r="G2" s="13"/>
      <c r="H2" s="13"/>
      <c r="I2" s="13"/>
    </row>
    <row r="3" spans="2:9" ht="18" customHeight="1" x14ac:dyDescent="0.25">
      <c r="B3" s="12" t="str">
        <f>"Erstprüfung Niederspannungsanlage · DIN VDE 0100-600   ·   Protokoll-Nr. "&amp;G19&amp;"   ·   Prüfdatum "&amp;TEXT(G17,"DD.MM.YYYY")</f>
        <v>Erstprüfung Niederspannungsanlage · DIN VDE 0100-600   ·   Protokoll-Nr. PP-2026-0148   ·   Prüfdatum 12.02.YYYY</v>
      </c>
      <c r="C3" s="12"/>
      <c r="D3" s="12"/>
      <c r="E3" s="12"/>
      <c r="F3" s="12"/>
      <c r="G3" s="12"/>
      <c r="H3" s="12"/>
      <c r="I3" s="12"/>
    </row>
    <row r="5" spans="2:9" ht="19.5" customHeight="1" x14ac:dyDescent="0.25">
      <c r="B5" s="11" t="s">
        <v>1</v>
      </c>
      <c r="C5" s="11"/>
      <c r="D5" s="11"/>
      <c r="E5" s="11"/>
      <c r="F5" s="11"/>
      <c r="G5" s="11"/>
      <c r="H5" s="11"/>
      <c r="I5" s="11"/>
    </row>
    <row r="6" spans="2:9" ht="4.5" customHeight="1" x14ac:dyDescent="0.25">
      <c r="B6" s="10"/>
      <c r="C6" s="10"/>
      <c r="D6" s="9"/>
      <c r="E6" s="9"/>
      <c r="F6" s="8"/>
      <c r="G6" s="8"/>
      <c r="H6" s="7"/>
      <c r="I6" s="7"/>
    </row>
    <row r="7" spans="2:9" ht="30" customHeight="1" x14ac:dyDescent="0.25">
      <c r="B7" s="6">
        <f>(COUNTIF(G28:G43,"i.O.")+COUNTIF(Messwerte!I7:I20,"i.O.")+COUNTIF(Messwerte!G24:G28,"i.O.")+COUNTIF(Messwerte!I32:I38,"i.O."))+(COUNTIF(G28:G43,"n.i.O.")+COUNTIF(Messwerte!I7:I20,"n.i.O.")+COUNTIF(Messwerte!G24:G28,"n.i.O.")+COUNTIF(Messwerte!I32:I38,"n.i.O."))+(COUNTIF(G28:G43,"offen")+COUNTIF(Messwerte!I7:I20,"offen")+COUNTIF(Messwerte!G24:G28,"offen")+COUNTIF(Messwerte!I32:I38,"offen"))+(COUNTIF(G28:G43,"n.a.")+COUNTIF(Messwerte!I7:I20,"n.a.")+COUNTIF(Messwerte!G24:G28,"n.a.")+COUNTIF(Messwerte!I32:I38,"n.a."))</f>
        <v>37</v>
      </c>
      <c r="C7" s="6"/>
      <c r="D7" s="5">
        <f>COUNTIF(G28:G43,"i.O.")+COUNTIF(Messwerte!I7:I20,"i.O.")+COUNTIF(Messwerte!G24:G28,"i.O.")+COUNTIF(Messwerte!I32:I38,"i.O.")</f>
        <v>34</v>
      </c>
      <c r="E7" s="5"/>
      <c r="F7" s="4">
        <f>COUNTIF(G28:G43,"n.i.O.")+COUNTIF(Messwerte!I7:I20,"n.i.O.")+COUNTIF(Messwerte!G24:G28,"n.i.O.")+COUNTIF(Messwerte!I32:I38,"n.i.O.")</f>
        <v>2</v>
      </c>
      <c r="G7" s="4"/>
      <c r="H7" s="3">
        <f>(COUNTIF(G28:G43,"offen")+COUNTIF(Messwerte!I7:I20,"offen")+COUNTIF(Messwerte!G24:G28,"offen")+COUNTIF(Messwerte!I32:I38,"offen"))+(COUNTIF(G28:G43,"n.a.")+COUNTIF(Messwerte!I7:I20,"n.a.")+COUNTIF(Messwerte!G24:G28,"n.a.")+COUNTIF(Messwerte!I32:I38,"n.a."))</f>
        <v>1</v>
      </c>
      <c r="I7" s="3"/>
    </row>
    <row r="8" spans="2:9" ht="15.75" customHeight="1" x14ac:dyDescent="0.25">
      <c r="B8" s="2" t="s">
        <v>2</v>
      </c>
      <c r="C8" s="2"/>
      <c r="D8" s="2" t="s">
        <v>3</v>
      </c>
      <c r="E8" s="2"/>
      <c r="F8" s="2" t="s">
        <v>4</v>
      </c>
      <c r="G8" s="2"/>
      <c r="H8" s="2" t="s">
        <v>5</v>
      </c>
      <c r="I8" s="2"/>
    </row>
    <row r="9" spans="2:9" ht="3.75" customHeight="1" x14ac:dyDescent="0.25"/>
    <row r="10" spans="2:9" ht="25.5" customHeight="1" x14ac:dyDescent="0.25">
      <c r="B10" s="1" t="str">
        <f>IF((COUNTIF(G28:G43,"n.i.O.")+COUNTIF(Messwerte!I7:I20,"n.i.O.")+COUNTIF(Messwerte!G24:G28,"n.i.O.")+COUNTIF(Messwerte!I32:I38,"n.i.O."))&gt;0,"GESAMTERGEBNIS: MÄNGEL – NACHBESSERUNG ERFORDERLICH",IF((COUNTIF(G28:G43,"offen")+COUNTIF(Messwerte!I7:I20,"offen")+COUNTIF(Messwerte!G24:G28,"offen")+COUNTIF(Messwerte!I32:I38,"offen"))&gt;0,"GESAMTERGEBNIS: PRÜFUNG NOCH NICHT ABGESCHLOSSEN","GESAMTERGEBNIS: ANLAGE FREIGEGEBEN"))</f>
        <v>GESAMTERGEBNIS: MÄNGEL – NACHBESSERUNG ERFORDERLICH</v>
      </c>
      <c r="C10" s="1"/>
      <c r="D10" s="1"/>
      <c r="E10" s="1"/>
      <c r="F10" s="1"/>
      <c r="G10" s="1"/>
      <c r="H10" s="1"/>
      <c r="I10" s="1"/>
    </row>
    <row r="12" spans="2:9" ht="19.5" customHeight="1" x14ac:dyDescent="0.25">
      <c r="B12" s="30" t="s">
        <v>6</v>
      </c>
      <c r="C12" s="30"/>
      <c r="D12" s="30"/>
      <c r="E12" s="30"/>
      <c r="F12" s="30"/>
      <c r="G12" s="30"/>
      <c r="H12" s="30"/>
      <c r="I12" s="30"/>
    </row>
    <row r="13" spans="2:9" ht="19.5" customHeight="1" x14ac:dyDescent="0.25">
      <c r="B13" s="15" t="s">
        <v>7</v>
      </c>
      <c r="C13" s="31" t="s">
        <v>8</v>
      </c>
      <c r="D13" s="31"/>
      <c r="E13" s="31"/>
      <c r="F13" s="15" t="s">
        <v>9</v>
      </c>
      <c r="G13" s="31" t="s">
        <v>10</v>
      </c>
      <c r="H13" s="31"/>
      <c r="I13" s="31"/>
    </row>
    <row r="14" spans="2:9" ht="19.5" customHeight="1" x14ac:dyDescent="0.25">
      <c r="B14" s="15" t="s">
        <v>11</v>
      </c>
      <c r="C14" s="31" t="s">
        <v>12</v>
      </c>
      <c r="D14" s="31"/>
      <c r="E14" s="31"/>
      <c r="F14" s="15" t="s">
        <v>13</v>
      </c>
      <c r="G14" s="31" t="s">
        <v>14</v>
      </c>
      <c r="H14" s="31"/>
      <c r="I14" s="31"/>
    </row>
    <row r="15" spans="2:9" ht="19.5" customHeight="1" x14ac:dyDescent="0.25">
      <c r="B15" s="15" t="s">
        <v>15</v>
      </c>
      <c r="C15" s="31" t="s">
        <v>16</v>
      </c>
      <c r="D15" s="31"/>
      <c r="E15" s="31"/>
      <c r="F15" s="15" t="s">
        <v>17</v>
      </c>
      <c r="G15" s="31" t="s">
        <v>18</v>
      </c>
      <c r="H15" s="31"/>
      <c r="I15" s="31"/>
    </row>
    <row r="16" spans="2:9" ht="19.5" customHeight="1" x14ac:dyDescent="0.25">
      <c r="B16" s="15" t="s">
        <v>19</v>
      </c>
      <c r="C16" s="31" t="s">
        <v>20</v>
      </c>
      <c r="D16" s="31"/>
      <c r="E16" s="31"/>
      <c r="F16" s="15" t="s">
        <v>21</v>
      </c>
      <c r="G16" s="31" t="s">
        <v>22</v>
      </c>
      <c r="H16" s="31"/>
      <c r="I16" s="31"/>
    </row>
    <row r="17" spans="2:9" ht="19.5" customHeight="1" x14ac:dyDescent="0.25">
      <c r="B17" s="15" t="s">
        <v>23</v>
      </c>
      <c r="C17" s="31" t="s">
        <v>24</v>
      </c>
      <c r="D17" s="31"/>
      <c r="E17" s="31"/>
      <c r="F17" s="15" t="s">
        <v>25</v>
      </c>
      <c r="G17" s="32">
        <v>46065</v>
      </c>
      <c r="H17" s="32"/>
      <c r="I17" s="32"/>
    </row>
    <row r="18" spans="2:9" ht="19.5" customHeight="1" x14ac:dyDescent="0.25">
      <c r="B18" s="15" t="s">
        <v>26</v>
      </c>
      <c r="C18" s="33" t="s">
        <v>27</v>
      </c>
      <c r="D18" s="33"/>
      <c r="E18" s="33"/>
      <c r="F18" s="15" t="s">
        <v>28</v>
      </c>
      <c r="G18" s="33" t="s">
        <v>29</v>
      </c>
      <c r="H18" s="33"/>
      <c r="I18" s="33"/>
    </row>
    <row r="19" spans="2:9" ht="19.5" customHeight="1" x14ac:dyDescent="0.25">
      <c r="B19" s="15" t="s">
        <v>30</v>
      </c>
      <c r="C19" s="31" t="s">
        <v>31</v>
      </c>
      <c r="D19" s="31"/>
      <c r="E19" s="31"/>
      <c r="F19" s="15" t="s">
        <v>32</v>
      </c>
      <c r="G19" s="31" t="s">
        <v>33</v>
      </c>
      <c r="H19" s="31"/>
      <c r="I19" s="31"/>
    </row>
    <row r="21" spans="2:9" ht="19.5" customHeight="1" x14ac:dyDescent="0.25">
      <c r="B21" s="30" t="s">
        <v>34</v>
      </c>
      <c r="C21" s="30"/>
      <c r="D21" s="30"/>
      <c r="E21" s="30"/>
      <c r="F21" s="30"/>
      <c r="G21" s="30"/>
      <c r="H21" s="30"/>
      <c r="I21" s="30"/>
    </row>
    <row r="22" spans="2:9" ht="18" customHeight="1" x14ac:dyDescent="0.25">
      <c r="B22" s="34" t="s">
        <v>35</v>
      </c>
      <c r="C22" s="34"/>
      <c r="D22" s="16" t="s">
        <v>36</v>
      </c>
      <c r="E22" s="16" t="s">
        <v>37</v>
      </c>
      <c r="F22" s="16" t="s">
        <v>38</v>
      </c>
      <c r="G22" s="16" t="s">
        <v>39</v>
      </c>
      <c r="H22" s="34" t="s">
        <v>40</v>
      </c>
      <c r="I22" s="34"/>
    </row>
    <row r="23" spans="2:9" ht="18" customHeight="1" x14ac:dyDescent="0.25">
      <c r="B23" s="31" t="s">
        <v>41</v>
      </c>
      <c r="C23" s="31"/>
      <c r="D23" s="17" t="s">
        <v>42</v>
      </c>
      <c r="E23" s="17" t="s">
        <v>43</v>
      </c>
      <c r="F23" s="18">
        <v>45813</v>
      </c>
      <c r="G23" s="18">
        <v>46178</v>
      </c>
      <c r="H23" s="35" t="str">
        <f>IF(G23="","",IF(G23&gt;=$G$17,"gültig","abgelaufen"))</f>
        <v>gültig</v>
      </c>
      <c r="I23" s="35"/>
    </row>
    <row r="24" spans="2:9" ht="18" customHeight="1" x14ac:dyDescent="0.25">
      <c r="B24" s="31" t="s">
        <v>44</v>
      </c>
      <c r="C24" s="31"/>
      <c r="D24" s="17" t="s">
        <v>42</v>
      </c>
      <c r="E24" s="17" t="s">
        <v>45</v>
      </c>
      <c r="F24" s="18">
        <v>45549</v>
      </c>
      <c r="G24" s="18">
        <v>46279</v>
      </c>
      <c r="H24" s="35" t="str">
        <f>IF(G24="","",IF(G24&gt;=$G$17,"gültig","abgelaufen"))</f>
        <v>gültig</v>
      </c>
      <c r="I24" s="35"/>
    </row>
    <row r="26" spans="2:9" ht="19.5" customHeight="1" x14ac:dyDescent="0.25">
      <c r="B26" s="30" t="s">
        <v>46</v>
      </c>
      <c r="C26" s="30"/>
      <c r="D26" s="30"/>
      <c r="E26" s="30"/>
      <c r="F26" s="30"/>
      <c r="G26" s="30"/>
      <c r="H26" s="30"/>
      <c r="I26" s="30"/>
    </row>
    <row r="27" spans="2:9" ht="18" customHeight="1" x14ac:dyDescent="0.25">
      <c r="B27" s="16" t="s">
        <v>47</v>
      </c>
      <c r="C27" s="34" t="s">
        <v>48</v>
      </c>
      <c r="D27" s="34"/>
      <c r="E27" s="34"/>
      <c r="F27" s="34"/>
      <c r="G27" s="16" t="s">
        <v>40</v>
      </c>
      <c r="H27" s="34" t="s">
        <v>49</v>
      </c>
      <c r="I27" s="34"/>
    </row>
    <row r="28" spans="2:9" ht="21.75" customHeight="1" x14ac:dyDescent="0.25">
      <c r="B28" s="19" t="s">
        <v>50</v>
      </c>
      <c r="C28" s="36" t="s">
        <v>51</v>
      </c>
      <c r="D28" s="36"/>
      <c r="E28" s="36"/>
      <c r="F28" s="36"/>
      <c r="G28" s="20" t="s">
        <v>52</v>
      </c>
      <c r="H28" s="37"/>
      <c r="I28" s="37"/>
    </row>
    <row r="29" spans="2:9" ht="21.75" customHeight="1" x14ac:dyDescent="0.25">
      <c r="B29" s="22" t="s">
        <v>53</v>
      </c>
      <c r="C29" s="38" t="s">
        <v>54</v>
      </c>
      <c r="D29" s="38"/>
      <c r="E29" s="38"/>
      <c r="F29" s="38"/>
      <c r="G29" s="20" t="s">
        <v>52</v>
      </c>
      <c r="H29" s="37"/>
      <c r="I29" s="37"/>
    </row>
    <row r="30" spans="2:9" ht="21.75" customHeight="1" x14ac:dyDescent="0.25">
      <c r="B30" s="19" t="s">
        <v>55</v>
      </c>
      <c r="C30" s="36" t="s">
        <v>56</v>
      </c>
      <c r="D30" s="36"/>
      <c r="E30" s="36"/>
      <c r="F30" s="36"/>
      <c r="G30" s="20" t="s">
        <v>52</v>
      </c>
      <c r="H30" s="37"/>
      <c r="I30" s="37"/>
    </row>
    <row r="31" spans="2:9" ht="21.75" customHeight="1" x14ac:dyDescent="0.25">
      <c r="B31" s="22" t="s">
        <v>57</v>
      </c>
      <c r="C31" s="38" t="s">
        <v>58</v>
      </c>
      <c r="D31" s="38"/>
      <c r="E31" s="38"/>
      <c r="F31" s="38"/>
      <c r="G31" s="20" t="s">
        <v>52</v>
      </c>
      <c r="H31" s="37"/>
      <c r="I31" s="37"/>
    </row>
    <row r="32" spans="2:9" ht="21.75" customHeight="1" x14ac:dyDescent="0.25">
      <c r="B32" s="19" t="s">
        <v>59</v>
      </c>
      <c r="C32" s="36" t="s">
        <v>60</v>
      </c>
      <c r="D32" s="36"/>
      <c r="E32" s="36"/>
      <c r="F32" s="36"/>
      <c r="G32" s="20" t="s">
        <v>52</v>
      </c>
      <c r="H32" s="37"/>
      <c r="I32" s="37"/>
    </row>
    <row r="33" spans="2:9" ht="21.75" customHeight="1" x14ac:dyDescent="0.25">
      <c r="B33" s="22" t="s">
        <v>61</v>
      </c>
      <c r="C33" s="38" t="s">
        <v>62</v>
      </c>
      <c r="D33" s="38"/>
      <c r="E33" s="38"/>
      <c r="F33" s="38"/>
      <c r="G33" s="20" t="s">
        <v>52</v>
      </c>
      <c r="H33" s="37"/>
      <c r="I33" s="37"/>
    </row>
    <row r="34" spans="2:9" ht="21.75" customHeight="1" x14ac:dyDescent="0.25">
      <c r="B34" s="19" t="s">
        <v>63</v>
      </c>
      <c r="C34" s="36" t="s">
        <v>64</v>
      </c>
      <c r="D34" s="36"/>
      <c r="E34" s="36"/>
      <c r="F34" s="36"/>
      <c r="G34" s="20" t="s">
        <v>52</v>
      </c>
      <c r="H34" s="37"/>
      <c r="I34" s="37"/>
    </row>
    <row r="35" spans="2:9" ht="21.75" customHeight="1" x14ac:dyDescent="0.25">
      <c r="B35" s="22" t="s">
        <v>65</v>
      </c>
      <c r="C35" s="38" t="s">
        <v>66</v>
      </c>
      <c r="D35" s="38"/>
      <c r="E35" s="38"/>
      <c r="F35" s="38"/>
      <c r="G35" s="20" t="s">
        <v>52</v>
      </c>
      <c r="H35" s="37"/>
      <c r="I35" s="37"/>
    </row>
    <row r="36" spans="2:9" ht="21.75" customHeight="1" x14ac:dyDescent="0.25">
      <c r="B36" s="19" t="s">
        <v>67</v>
      </c>
      <c r="C36" s="36" t="s">
        <v>68</v>
      </c>
      <c r="D36" s="36"/>
      <c r="E36" s="36"/>
      <c r="F36" s="36"/>
      <c r="G36" s="20" t="s">
        <v>69</v>
      </c>
      <c r="H36" s="37" t="s">
        <v>70</v>
      </c>
      <c r="I36" s="37"/>
    </row>
    <row r="37" spans="2:9" ht="21.75" customHeight="1" x14ac:dyDescent="0.25">
      <c r="B37" s="22" t="s">
        <v>71</v>
      </c>
      <c r="C37" s="38" t="s">
        <v>72</v>
      </c>
      <c r="D37" s="38"/>
      <c r="E37" s="38"/>
      <c r="F37" s="38"/>
      <c r="G37" s="20" t="s">
        <v>52</v>
      </c>
      <c r="H37" s="37"/>
      <c r="I37" s="37"/>
    </row>
    <row r="38" spans="2:9" ht="21.75" customHeight="1" x14ac:dyDescent="0.25">
      <c r="B38" s="19" t="s">
        <v>73</v>
      </c>
      <c r="C38" s="36" t="s">
        <v>74</v>
      </c>
      <c r="D38" s="36"/>
      <c r="E38" s="36"/>
      <c r="F38" s="36"/>
      <c r="G38" s="20" t="s">
        <v>52</v>
      </c>
      <c r="H38" s="37"/>
      <c r="I38" s="37"/>
    </row>
    <row r="39" spans="2:9" ht="21.75" customHeight="1" x14ac:dyDescent="0.25">
      <c r="B39" s="22" t="s">
        <v>75</v>
      </c>
      <c r="C39" s="38" t="s">
        <v>76</v>
      </c>
      <c r="D39" s="38"/>
      <c r="E39" s="38"/>
      <c r="F39" s="38"/>
      <c r="G39" s="20" t="s">
        <v>52</v>
      </c>
      <c r="H39" s="37"/>
      <c r="I39" s="37"/>
    </row>
    <row r="40" spans="2:9" ht="21.75" customHeight="1" x14ac:dyDescent="0.25">
      <c r="B40" s="19" t="s">
        <v>77</v>
      </c>
      <c r="C40" s="36" t="s">
        <v>78</v>
      </c>
      <c r="D40" s="36"/>
      <c r="E40" s="36"/>
      <c r="F40" s="36"/>
      <c r="G40" s="20" t="s">
        <v>52</v>
      </c>
      <c r="H40" s="37"/>
      <c r="I40" s="37"/>
    </row>
    <row r="41" spans="2:9" ht="21.75" customHeight="1" x14ac:dyDescent="0.25">
      <c r="B41" s="22" t="s">
        <v>79</v>
      </c>
      <c r="C41" s="38" t="s">
        <v>80</v>
      </c>
      <c r="D41" s="38"/>
      <c r="E41" s="38"/>
      <c r="F41" s="38"/>
      <c r="G41" s="20" t="s">
        <v>52</v>
      </c>
      <c r="H41" s="37"/>
      <c r="I41" s="37"/>
    </row>
    <row r="42" spans="2:9" ht="21.75" customHeight="1" x14ac:dyDescent="0.25">
      <c r="B42" s="19" t="s">
        <v>81</v>
      </c>
      <c r="C42" s="36" t="s">
        <v>82</v>
      </c>
      <c r="D42" s="36"/>
      <c r="E42" s="36"/>
      <c r="F42" s="36"/>
      <c r="G42" s="20" t="s">
        <v>83</v>
      </c>
      <c r="H42" s="37" t="s">
        <v>84</v>
      </c>
      <c r="I42" s="37"/>
    </row>
    <row r="43" spans="2:9" ht="21.75" customHeight="1" x14ac:dyDescent="0.25">
      <c r="B43" s="22" t="s">
        <v>85</v>
      </c>
      <c r="C43" s="38" t="s">
        <v>86</v>
      </c>
      <c r="D43" s="38"/>
      <c r="E43" s="38"/>
      <c r="F43" s="38"/>
      <c r="G43" s="20" t="s">
        <v>52</v>
      </c>
      <c r="H43" s="37"/>
      <c r="I43" s="37"/>
    </row>
    <row r="45" spans="2:9" ht="19.5" customHeight="1" x14ac:dyDescent="0.25">
      <c r="B45" s="30" t="s">
        <v>87</v>
      </c>
      <c r="C45" s="30"/>
      <c r="D45" s="30"/>
      <c r="E45" s="30"/>
      <c r="F45" s="30"/>
      <c r="G45" s="30"/>
      <c r="H45" s="30"/>
      <c r="I45" s="30"/>
    </row>
    <row r="46" spans="2:9" ht="18" customHeight="1" x14ac:dyDescent="0.25">
      <c r="B46" s="16" t="s">
        <v>47</v>
      </c>
      <c r="C46" s="34" t="s">
        <v>88</v>
      </c>
      <c r="D46" s="34"/>
      <c r="E46" s="34"/>
      <c r="F46" s="34" t="s">
        <v>89</v>
      </c>
      <c r="G46" s="34"/>
      <c r="H46" s="34" t="s">
        <v>90</v>
      </c>
      <c r="I46" s="34"/>
    </row>
    <row r="47" spans="2:9" ht="21.75" customHeight="1" x14ac:dyDescent="0.25">
      <c r="B47" s="19" t="s">
        <v>91</v>
      </c>
      <c r="C47" s="39" t="s">
        <v>92</v>
      </c>
      <c r="D47" s="39"/>
      <c r="E47" s="39"/>
      <c r="F47" s="39" t="s">
        <v>93</v>
      </c>
      <c r="G47" s="39"/>
      <c r="H47" s="39" t="s">
        <v>94</v>
      </c>
      <c r="I47" s="39"/>
    </row>
    <row r="48" spans="2:9" ht="21.75" customHeight="1" x14ac:dyDescent="0.25">
      <c r="B48" s="22" t="s">
        <v>95</v>
      </c>
      <c r="C48" s="40" t="s">
        <v>96</v>
      </c>
      <c r="D48" s="40"/>
      <c r="E48" s="40"/>
      <c r="F48" s="40" t="s">
        <v>97</v>
      </c>
      <c r="G48" s="40"/>
      <c r="H48" s="40" t="s">
        <v>98</v>
      </c>
      <c r="I48" s="40"/>
    </row>
    <row r="49" spans="2:9" ht="21.75" customHeight="1" x14ac:dyDescent="0.25">
      <c r="B49" s="19"/>
      <c r="C49" s="39"/>
      <c r="D49" s="39"/>
      <c r="E49" s="39"/>
      <c r="F49" s="39"/>
      <c r="G49" s="39"/>
      <c r="H49" s="39"/>
      <c r="I49" s="39"/>
    </row>
    <row r="50" spans="2:9" ht="21.75" customHeight="1" x14ac:dyDescent="0.25">
      <c r="B50" s="22"/>
      <c r="C50" s="40"/>
      <c r="D50" s="40"/>
      <c r="E50" s="40"/>
      <c r="F50" s="40"/>
      <c r="G50" s="40"/>
      <c r="H50" s="40"/>
      <c r="I50" s="40"/>
    </row>
    <row r="52" spans="2:9" ht="19.5" customHeight="1" x14ac:dyDescent="0.25">
      <c r="B52" s="30" t="s">
        <v>99</v>
      </c>
      <c r="C52" s="30"/>
      <c r="D52" s="30"/>
      <c r="E52" s="30"/>
      <c r="F52" s="30"/>
      <c r="G52" s="30"/>
      <c r="H52" s="30"/>
      <c r="I52" s="30"/>
    </row>
    <row r="53" spans="2:9" ht="15" customHeight="1" x14ac:dyDescent="0.25">
      <c r="B53" s="41" t="s">
        <v>100</v>
      </c>
      <c r="C53" s="41"/>
      <c r="D53" s="41"/>
      <c r="E53" s="41"/>
      <c r="F53" s="42" t="str">
        <f>IF((COUNTIF(G28:G43,"n.i.O.")+COUNTIF(Messwerte!I7:I20,"n.i.O.")+COUNTIF(Messwerte!G24:G28,"n.i.O.")+COUNTIF(Messwerte!I32:I38,"n.i.O."))&gt;0,"Mängel festgestellt – Nachbesserung erforderlich",IF((COUNTIF(G28:G43,"offen")+COUNTIF(Messwerte!I7:I20,"offen")+COUNTIF(Messwerte!G24:G28,"offen")+COUNTIF(Messwerte!I32:I38,"offen"))&gt;0,"Prüfung noch nicht abgeschlossen","Anlage entspricht den anerkannten Regeln der Technik – freigegeben"))</f>
        <v>Mängel festgestellt – Nachbesserung erforderlich</v>
      </c>
      <c r="G53" s="42"/>
      <c r="H53" s="42"/>
      <c r="I53" s="42"/>
    </row>
    <row r="54" spans="2:9" ht="7.5" customHeight="1" x14ac:dyDescent="0.25"/>
    <row r="55" spans="2:9" ht="21.75" customHeight="1" x14ac:dyDescent="0.25">
      <c r="B55" s="43" t="s">
        <v>101</v>
      </c>
      <c r="C55" s="43"/>
      <c r="D55" s="43"/>
      <c r="E55" s="43"/>
      <c r="F55" s="43" t="s">
        <v>101</v>
      </c>
      <c r="G55" s="43"/>
      <c r="H55" s="43"/>
      <c r="I55" s="43"/>
    </row>
    <row r="56" spans="2:9" ht="13.5" customHeight="1" x14ac:dyDescent="0.25">
      <c r="B56" s="44" t="s">
        <v>102</v>
      </c>
      <c r="C56" s="44"/>
      <c r="D56" s="44"/>
      <c r="E56" s="44"/>
      <c r="F56" s="44" t="s">
        <v>103</v>
      </c>
      <c r="G56" s="44"/>
      <c r="H56" s="44"/>
      <c r="I56" s="44"/>
    </row>
    <row r="57" spans="2:9" ht="13.5" customHeight="1" x14ac:dyDescent="0.25">
      <c r="B57" s="45" t="s">
        <v>104</v>
      </c>
      <c r="C57" s="45"/>
      <c r="D57" s="45"/>
      <c r="E57" s="45"/>
      <c r="F57" s="45" t="s">
        <v>105</v>
      </c>
      <c r="G57" s="45"/>
      <c r="H57" s="45"/>
      <c r="I57" s="45"/>
    </row>
    <row r="59" spans="2:9" ht="21.75" customHeight="1" x14ac:dyDescent="0.25">
      <c r="B59" s="46" t="s">
        <v>106</v>
      </c>
      <c r="C59" s="46"/>
      <c r="D59" s="46"/>
      <c r="E59" s="46"/>
      <c r="F59" s="46"/>
      <c r="G59" s="46"/>
      <c r="H59" s="46"/>
      <c r="I59" s="46"/>
    </row>
    <row r="60" spans="2:9" ht="21.75" customHeight="1" x14ac:dyDescent="0.25">
      <c r="B60" s="46"/>
      <c r="C60" s="46"/>
      <c r="D60" s="46"/>
      <c r="E60" s="46"/>
      <c r="F60" s="46"/>
      <c r="G60" s="46"/>
      <c r="H60" s="46"/>
      <c r="I60" s="46"/>
    </row>
    <row r="62" spans="2:9" ht="18" customHeight="1" x14ac:dyDescent="0.25">
      <c r="B62" s="47" t="s">
        <v>107</v>
      </c>
      <c r="C62" s="47"/>
      <c r="D62" s="47"/>
      <c r="E62" s="47"/>
      <c r="F62" s="47"/>
      <c r="G62" s="47"/>
      <c r="H62" s="47"/>
      <c r="I62" s="47"/>
    </row>
    <row r="63" spans="2:9" ht="15" customHeight="1" x14ac:dyDescent="0.25">
      <c r="B63" s="48" t="s">
        <v>108</v>
      </c>
      <c r="C63" s="48"/>
      <c r="D63" s="48"/>
      <c r="E63" s="48"/>
      <c r="F63" s="48"/>
      <c r="G63" s="48"/>
      <c r="H63" s="48"/>
      <c r="I63" s="48"/>
    </row>
    <row r="64" spans="2:9" ht="15" customHeight="1" x14ac:dyDescent="0.25">
      <c r="B64" s="48" t="s">
        <v>109</v>
      </c>
      <c r="C64" s="48"/>
      <c r="D64" s="48"/>
      <c r="E64" s="48"/>
      <c r="F64" s="48"/>
      <c r="G64" s="48"/>
      <c r="H64" s="48"/>
      <c r="I64" s="48"/>
    </row>
    <row r="65" spans="2:9" ht="15" customHeight="1" x14ac:dyDescent="0.25">
      <c r="B65" s="48" t="s">
        <v>110</v>
      </c>
      <c r="C65" s="48"/>
      <c r="D65" s="48"/>
      <c r="E65" s="48"/>
      <c r="F65" s="48"/>
      <c r="G65" s="48"/>
      <c r="H65" s="48"/>
      <c r="I65" s="48"/>
    </row>
    <row r="66" spans="2:9" ht="15" customHeight="1" x14ac:dyDescent="0.25">
      <c r="B66" s="48" t="s">
        <v>111</v>
      </c>
      <c r="C66" s="48"/>
      <c r="D66" s="48"/>
      <c r="E66" s="48"/>
      <c r="F66" s="48"/>
      <c r="G66" s="48"/>
      <c r="H66" s="48"/>
      <c r="I66" s="48"/>
    </row>
    <row r="67" spans="2:9" ht="15" customHeight="1" x14ac:dyDescent="0.25">
      <c r="B67" s="48" t="s">
        <v>112</v>
      </c>
      <c r="C67" s="48"/>
      <c r="D67" s="48"/>
      <c r="E67" s="48"/>
      <c r="F67" s="48"/>
      <c r="G67" s="48"/>
      <c r="H67" s="48"/>
      <c r="I67" s="48"/>
    </row>
  </sheetData>
  <mergeCells count="106">
    <mergeCell ref="B59:I60"/>
    <mergeCell ref="B62:I62"/>
    <mergeCell ref="B63:I63"/>
    <mergeCell ref="B64:I64"/>
    <mergeCell ref="B65:I65"/>
    <mergeCell ref="B66:I66"/>
    <mergeCell ref="B67:I67"/>
    <mergeCell ref="B52:I52"/>
    <mergeCell ref="B53:E53"/>
    <mergeCell ref="F53:I53"/>
    <mergeCell ref="B55:E55"/>
    <mergeCell ref="F55:I55"/>
    <mergeCell ref="B56:E56"/>
    <mergeCell ref="F56:I56"/>
    <mergeCell ref="B57:E57"/>
    <mergeCell ref="F57:I57"/>
    <mergeCell ref="C48:E48"/>
    <mergeCell ref="F48:G48"/>
    <mergeCell ref="H48:I48"/>
    <mergeCell ref="C49:E49"/>
    <mergeCell ref="F49:G49"/>
    <mergeCell ref="H49:I49"/>
    <mergeCell ref="C50:E50"/>
    <mergeCell ref="F50:G50"/>
    <mergeCell ref="H50:I50"/>
    <mergeCell ref="C43:F43"/>
    <mergeCell ref="H43:I43"/>
    <mergeCell ref="B45:I45"/>
    <mergeCell ref="C46:E46"/>
    <mergeCell ref="F46:G46"/>
    <mergeCell ref="H46:I46"/>
    <mergeCell ref="C47:E47"/>
    <mergeCell ref="F47:G47"/>
    <mergeCell ref="H47:I47"/>
    <mergeCell ref="C38:F38"/>
    <mergeCell ref="H38:I38"/>
    <mergeCell ref="C39:F39"/>
    <mergeCell ref="H39:I39"/>
    <mergeCell ref="C40:F40"/>
    <mergeCell ref="H40:I40"/>
    <mergeCell ref="C41:F41"/>
    <mergeCell ref="H41:I41"/>
    <mergeCell ref="C42:F42"/>
    <mergeCell ref="H42:I42"/>
    <mergeCell ref="C33:F33"/>
    <mergeCell ref="H33:I33"/>
    <mergeCell ref="C34:F34"/>
    <mergeCell ref="H34:I34"/>
    <mergeCell ref="C35:F35"/>
    <mergeCell ref="H35:I35"/>
    <mergeCell ref="C36:F36"/>
    <mergeCell ref="H36:I36"/>
    <mergeCell ref="C37:F37"/>
    <mergeCell ref="H37:I37"/>
    <mergeCell ref="C28:F28"/>
    <mergeCell ref="H28:I28"/>
    <mergeCell ref="C29:F29"/>
    <mergeCell ref="H29:I29"/>
    <mergeCell ref="C30:F30"/>
    <mergeCell ref="H30:I30"/>
    <mergeCell ref="C31:F31"/>
    <mergeCell ref="H31:I31"/>
    <mergeCell ref="C32:F32"/>
    <mergeCell ref="H32:I32"/>
    <mergeCell ref="B21:I21"/>
    <mergeCell ref="B22:C22"/>
    <mergeCell ref="H22:I22"/>
    <mergeCell ref="B23:C23"/>
    <mergeCell ref="H23:I23"/>
    <mergeCell ref="B24:C24"/>
    <mergeCell ref="H24:I24"/>
    <mergeCell ref="B26:I26"/>
    <mergeCell ref="C27:F27"/>
    <mergeCell ref="H27:I27"/>
    <mergeCell ref="C15:E15"/>
    <mergeCell ref="G15:I15"/>
    <mergeCell ref="C16:E16"/>
    <mergeCell ref="G16:I16"/>
    <mergeCell ref="C17:E17"/>
    <mergeCell ref="G17:I17"/>
    <mergeCell ref="C18:E18"/>
    <mergeCell ref="G18:I18"/>
    <mergeCell ref="C19:E19"/>
    <mergeCell ref="G19:I19"/>
    <mergeCell ref="B8:C8"/>
    <mergeCell ref="D8:E8"/>
    <mergeCell ref="F8:G8"/>
    <mergeCell ref="H8:I8"/>
    <mergeCell ref="B10:I10"/>
    <mergeCell ref="B12:I12"/>
    <mergeCell ref="C13:E13"/>
    <mergeCell ref="G13:I13"/>
    <mergeCell ref="C14:E14"/>
    <mergeCell ref="G14:I14"/>
    <mergeCell ref="B1:I1"/>
    <mergeCell ref="B2:I2"/>
    <mergeCell ref="B3:I3"/>
    <mergeCell ref="B5:I5"/>
    <mergeCell ref="B6:C6"/>
    <mergeCell ref="D6:E6"/>
    <mergeCell ref="F6:G6"/>
    <mergeCell ref="H6:I6"/>
    <mergeCell ref="B7:C7"/>
    <mergeCell ref="D7:E7"/>
    <mergeCell ref="F7:G7"/>
    <mergeCell ref="H7:I7"/>
  </mergeCells>
  <conditionalFormatting sqref="B10">
    <cfRule type="expression" dxfId="19" priority="2">
      <formula>ISNUMBER(SEARCH("MÄNGEL",B10))</formula>
    </cfRule>
    <cfRule type="expression" dxfId="18" priority="3">
      <formula>ISNUMBER(SEARCH("NICHT ABGE",B10))</formula>
    </cfRule>
    <cfRule type="expression" dxfId="17" priority="4">
      <formula>ISNUMBER(SEARCH("FREIGEGEBEN",B10))</formula>
    </cfRule>
  </conditionalFormatting>
  <conditionalFormatting sqref="G28:G43">
    <cfRule type="cellIs" dxfId="16" priority="11" operator="equal">
      <formula>"offen"</formula>
    </cfRule>
    <cfRule type="cellIs" dxfId="15" priority="12" operator="equal">
      <formula>"n.a."</formula>
    </cfRule>
    <cfRule type="cellIs" dxfId="14" priority="9" operator="equal">
      <formula>"i.O."</formula>
    </cfRule>
    <cfRule type="cellIs" dxfId="13" priority="10" operator="equal">
      <formula>"n.i.O."</formula>
    </cfRule>
  </conditionalFormatting>
  <conditionalFormatting sqref="H23:H24">
    <cfRule type="cellIs" dxfId="12" priority="5" operator="equal">
      <formula>"gültig"</formula>
    </cfRule>
    <cfRule type="cellIs" dxfId="11" priority="6" operator="equal">
      <formula>"abgelaufen"</formula>
    </cfRule>
  </conditionalFormatting>
  <dataValidations count="3">
    <dataValidation type="list" allowBlank="1" sqref="C18" xr:uid="{00000000-0002-0000-0000-000000000000}">
      <formula1>Netzform</formula1>
      <formula2>0</formula2>
    </dataValidation>
    <dataValidation type="list" allowBlank="1" sqref="G18" xr:uid="{00000000-0002-0000-0000-000001000000}">
      <formula1>Pruefart</formula1>
      <formula2>0</formula2>
    </dataValidation>
    <dataValidation type="list" allowBlank="1" sqref="G28:G43" xr:uid="{00000000-0002-0000-0000-000002000000}">
      <formula1>StatusSicht</formula1>
      <formula2>0</formula2>
    </dataValidation>
  </dataValidations>
  <pageMargins left="0.3" right="0.3" top="0.4" bottom="0.4" header="0.511811023622047" footer="0.511811023622047"/>
  <pageSetup paperSize="9"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44"/>
  <sheetViews>
    <sheetView showGridLines="0" zoomScaleNormal="100" workbookViewId="0"/>
  </sheetViews>
  <sheetFormatPr baseColWidth="10" defaultColWidth="8.7109375" defaultRowHeight="15" x14ac:dyDescent="0.25"/>
  <cols>
    <col min="1" max="1" width="2.140625" customWidth="1"/>
    <col min="2" max="2" width="5" customWidth="1"/>
    <col min="3" max="3" width="24" customWidth="1"/>
    <col min="4" max="4" width="30" customWidth="1"/>
    <col min="5" max="5" width="10" customWidth="1"/>
    <col min="6" max="7" width="8" customWidth="1"/>
    <col min="8" max="9" width="12" customWidth="1"/>
    <col min="10" max="10" width="22" customWidth="1"/>
    <col min="11" max="11" width="20" customWidth="1"/>
  </cols>
  <sheetData>
    <row r="1" spans="2:11" ht="4.5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2:11" ht="27.75" customHeight="1" x14ac:dyDescent="0.25">
      <c r="B2" s="49" t="s">
        <v>113</v>
      </c>
      <c r="C2" s="49"/>
      <c r="D2" s="49"/>
      <c r="E2" s="49"/>
      <c r="F2" s="49"/>
      <c r="G2" s="49"/>
      <c r="H2" s="49"/>
      <c r="I2" s="49"/>
      <c r="J2" s="49"/>
      <c r="K2" s="49"/>
    </row>
    <row r="3" spans="2:11" ht="18" customHeight="1" x14ac:dyDescent="0.25">
      <c r="B3" s="12" t="str">
        <f>"Objekt: "&amp;Prüfprotokoll!C13&amp;"   ·   Protokoll-Nr. "&amp;Prüfprotokoll!G19&amp;"   ·   Netzform: "&amp;Prüfprotokoll!C18&amp;"   ·   "&amp;TEXT(Prüfprotokoll!G17,"DD.MM.YYYY")</f>
        <v>Objekt: Neubau Bürogebäude, Musterstraße 12, 26123 Musterstadt   ·   Protokoll-Nr. PP-2026-0148   ·   Netzform: TN-S   ·   12.02.YYYY</v>
      </c>
      <c r="C3" s="12"/>
      <c r="D3" s="12"/>
      <c r="E3" s="12"/>
      <c r="F3" s="12"/>
      <c r="G3" s="12"/>
      <c r="H3" s="12"/>
      <c r="I3" s="12"/>
      <c r="J3" s="12"/>
      <c r="K3" s="12"/>
    </row>
    <row r="5" spans="2:11" ht="19.5" customHeight="1" x14ac:dyDescent="0.25">
      <c r="B5" s="11" t="s">
        <v>114</v>
      </c>
      <c r="C5" s="11"/>
      <c r="D5" s="11"/>
      <c r="E5" s="11"/>
      <c r="F5" s="11"/>
      <c r="G5" s="11"/>
      <c r="H5" s="11"/>
      <c r="I5" s="11"/>
      <c r="J5" s="11"/>
      <c r="K5" s="11"/>
    </row>
    <row r="6" spans="2:11" ht="25.5" customHeight="1" x14ac:dyDescent="0.25">
      <c r="B6" s="16" t="s">
        <v>47</v>
      </c>
      <c r="C6" s="16" t="s">
        <v>115</v>
      </c>
      <c r="D6" s="16" t="s">
        <v>116</v>
      </c>
      <c r="E6" s="16" t="s">
        <v>117</v>
      </c>
      <c r="F6" s="16" t="s">
        <v>118</v>
      </c>
      <c r="G6" s="16" t="s">
        <v>119</v>
      </c>
      <c r="H6" s="16" t="s">
        <v>120</v>
      </c>
      <c r="I6" s="16" t="s">
        <v>121</v>
      </c>
      <c r="J6" s="16" t="s">
        <v>122</v>
      </c>
      <c r="K6" s="16" t="s">
        <v>123</v>
      </c>
    </row>
    <row r="7" spans="2:11" ht="18" customHeight="1" x14ac:dyDescent="0.25">
      <c r="B7" s="19" t="s">
        <v>91</v>
      </c>
      <c r="C7" s="21" t="s">
        <v>124</v>
      </c>
      <c r="D7" s="21" t="s">
        <v>125</v>
      </c>
      <c r="E7" s="23">
        <v>1</v>
      </c>
      <c r="F7" s="24" t="s">
        <v>126</v>
      </c>
      <c r="G7" s="24" t="s">
        <v>127</v>
      </c>
      <c r="H7" s="23">
        <v>0.32</v>
      </c>
      <c r="I7" s="19" t="str">
        <f t="shared" ref="I7:I20" si="0">IF(C7="","",IF(H7="","offen",IF(F7="≤",IF(H7&lt;=E7,"i.O.","n.i.O."),IF(F7="≥",IF(H7&gt;=E7,"i.O.","n.i.O."),"prüfen"))))</f>
        <v>i.O.</v>
      </c>
      <c r="J7" s="24" t="s">
        <v>43</v>
      </c>
      <c r="K7" s="21"/>
    </row>
    <row r="8" spans="2:11" ht="18" customHeight="1" x14ac:dyDescent="0.25">
      <c r="B8" s="22" t="s">
        <v>95</v>
      </c>
      <c r="C8" s="21" t="s">
        <v>128</v>
      </c>
      <c r="D8" s="21" t="s">
        <v>129</v>
      </c>
      <c r="E8" s="23">
        <v>1</v>
      </c>
      <c r="F8" s="24" t="s">
        <v>126</v>
      </c>
      <c r="G8" s="24" t="s">
        <v>127</v>
      </c>
      <c r="H8" s="23">
        <v>0.18</v>
      </c>
      <c r="I8" s="19" t="str">
        <f t="shared" si="0"/>
        <v>i.O.</v>
      </c>
      <c r="J8" s="24" t="s">
        <v>43</v>
      </c>
      <c r="K8" s="21"/>
    </row>
    <row r="9" spans="2:11" ht="18" customHeight="1" x14ac:dyDescent="0.25">
      <c r="B9" s="19" t="s">
        <v>130</v>
      </c>
      <c r="C9" s="21" t="s">
        <v>131</v>
      </c>
      <c r="D9" s="21" t="s">
        <v>132</v>
      </c>
      <c r="E9" s="23">
        <v>1</v>
      </c>
      <c r="F9" s="24" t="s">
        <v>133</v>
      </c>
      <c r="G9" s="24" t="s">
        <v>134</v>
      </c>
      <c r="H9" s="23">
        <v>550</v>
      </c>
      <c r="I9" s="19" t="str">
        <f t="shared" si="0"/>
        <v>i.O.</v>
      </c>
      <c r="J9" s="24" t="s">
        <v>43</v>
      </c>
      <c r="K9" s="21"/>
    </row>
    <row r="10" spans="2:11" ht="18" customHeight="1" x14ac:dyDescent="0.25">
      <c r="B10" s="22" t="s">
        <v>135</v>
      </c>
      <c r="C10" s="21" t="s">
        <v>131</v>
      </c>
      <c r="D10" s="21" t="s">
        <v>136</v>
      </c>
      <c r="E10" s="23">
        <v>1</v>
      </c>
      <c r="F10" s="24" t="s">
        <v>133</v>
      </c>
      <c r="G10" s="24" t="s">
        <v>134</v>
      </c>
      <c r="H10" s="23">
        <v>480</v>
      </c>
      <c r="I10" s="19" t="str">
        <f t="shared" si="0"/>
        <v>i.O.</v>
      </c>
      <c r="J10" s="24" t="s">
        <v>43</v>
      </c>
      <c r="K10" s="21"/>
    </row>
    <row r="11" spans="2:11" ht="18" customHeight="1" x14ac:dyDescent="0.25">
      <c r="B11" s="19" t="s">
        <v>137</v>
      </c>
      <c r="C11" s="21" t="s">
        <v>138</v>
      </c>
      <c r="D11" s="21" t="s">
        <v>132</v>
      </c>
      <c r="E11" s="23">
        <v>1</v>
      </c>
      <c r="F11" s="24" t="s">
        <v>133</v>
      </c>
      <c r="G11" s="24" t="s">
        <v>134</v>
      </c>
      <c r="H11" s="23">
        <v>610</v>
      </c>
      <c r="I11" s="19" t="str">
        <f t="shared" si="0"/>
        <v>i.O.</v>
      </c>
      <c r="J11" s="24" t="s">
        <v>43</v>
      </c>
      <c r="K11" s="21"/>
    </row>
    <row r="12" spans="2:11" ht="18" customHeight="1" x14ac:dyDescent="0.25">
      <c r="B12" s="22" t="s">
        <v>139</v>
      </c>
      <c r="C12" s="21" t="s">
        <v>138</v>
      </c>
      <c r="D12" s="21" t="s">
        <v>136</v>
      </c>
      <c r="E12" s="23">
        <v>1</v>
      </c>
      <c r="F12" s="24" t="s">
        <v>133</v>
      </c>
      <c r="G12" s="24" t="s">
        <v>134</v>
      </c>
      <c r="H12" s="23">
        <v>505</v>
      </c>
      <c r="I12" s="19" t="str">
        <f t="shared" si="0"/>
        <v>i.O.</v>
      </c>
      <c r="J12" s="24" t="s">
        <v>43</v>
      </c>
      <c r="K12" s="21"/>
    </row>
    <row r="13" spans="2:11" ht="18" customHeight="1" x14ac:dyDescent="0.25">
      <c r="B13" s="19" t="s">
        <v>140</v>
      </c>
      <c r="C13" s="21" t="s">
        <v>141</v>
      </c>
      <c r="D13" s="21" t="s">
        <v>132</v>
      </c>
      <c r="E13" s="23">
        <v>1</v>
      </c>
      <c r="F13" s="24" t="s">
        <v>133</v>
      </c>
      <c r="G13" s="24" t="s">
        <v>134</v>
      </c>
      <c r="H13" s="23">
        <v>220</v>
      </c>
      <c r="I13" s="19" t="str">
        <f t="shared" si="0"/>
        <v>i.O.</v>
      </c>
      <c r="J13" s="24" t="s">
        <v>43</v>
      </c>
      <c r="K13" s="21"/>
    </row>
    <row r="14" spans="2:11" ht="18" customHeight="1" x14ac:dyDescent="0.25">
      <c r="B14" s="22" t="s">
        <v>142</v>
      </c>
      <c r="C14" s="21" t="s">
        <v>143</v>
      </c>
      <c r="D14" s="21" t="s">
        <v>132</v>
      </c>
      <c r="E14" s="23">
        <v>1</v>
      </c>
      <c r="F14" s="24" t="s">
        <v>133</v>
      </c>
      <c r="G14" s="24" t="s">
        <v>134</v>
      </c>
      <c r="H14" s="23">
        <v>0.45</v>
      </c>
      <c r="I14" s="19" t="str">
        <f t="shared" si="0"/>
        <v>n.i.O.</v>
      </c>
      <c r="J14" s="24" t="s">
        <v>43</v>
      </c>
      <c r="K14" s="21" t="s">
        <v>144</v>
      </c>
    </row>
    <row r="15" spans="2:11" ht="18" customHeight="1" x14ac:dyDescent="0.25">
      <c r="B15" s="19" t="s">
        <v>145</v>
      </c>
      <c r="C15" s="21" t="s">
        <v>131</v>
      </c>
      <c r="D15" s="21" t="s">
        <v>146</v>
      </c>
      <c r="E15" s="23">
        <v>2.87</v>
      </c>
      <c r="F15" s="24" t="s">
        <v>126</v>
      </c>
      <c r="G15" s="24" t="s">
        <v>127</v>
      </c>
      <c r="H15" s="23">
        <v>0.68</v>
      </c>
      <c r="I15" s="19" t="str">
        <f t="shared" si="0"/>
        <v>i.O.</v>
      </c>
      <c r="J15" s="24" t="s">
        <v>43</v>
      </c>
      <c r="K15" s="21"/>
    </row>
    <row r="16" spans="2:11" ht="18" customHeight="1" x14ac:dyDescent="0.25">
      <c r="B16" s="22" t="s">
        <v>147</v>
      </c>
      <c r="C16" s="21" t="s">
        <v>138</v>
      </c>
      <c r="D16" s="21" t="s">
        <v>146</v>
      </c>
      <c r="E16" s="23">
        <v>2.87</v>
      </c>
      <c r="F16" s="24" t="s">
        <v>126</v>
      </c>
      <c r="G16" s="24" t="s">
        <v>127</v>
      </c>
      <c r="H16" s="23">
        <v>0.74</v>
      </c>
      <c r="I16" s="19" t="str">
        <f t="shared" si="0"/>
        <v>i.O.</v>
      </c>
      <c r="J16" s="24" t="s">
        <v>43</v>
      </c>
      <c r="K16" s="21"/>
    </row>
    <row r="17" spans="2:11" ht="18" customHeight="1" x14ac:dyDescent="0.25">
      <c r="B17" s="19" t="s">
        <v>148</v>
      </c>
      <c r="C17" s="21" t="s">
        <v>149</v>
      </c>
      <c r="D17" s="21" t="s">
        <v>150</v>
      </c>
      <c r="E17" s="23">
        <v>1.44</v>
      </c>
      <c r="F17" s="24" t="s">
        <v>126</v>
      </c>
      <c r="G17" s="24" t="s">
        <v>127</v>
      </c>
      <c r="H17" s="23">
        <v>0.91</v>
      </c>
      <c r="I17" s="19" t="str">
        <f t="shared" si="0"/>
        <v>i.O.</v>
      </c>
      <c r="J17" s="24" t="s">
        <v>43</v>
      </c>
      <c r="K17" s="21"/>
    </row>
    <row r="18" spans="2:11" ht="18" customHeight="1" x14ac:dyDescent="0.25">
      <c r="B18" s="22" t="s">
        <v>151</v>
      </c>
      <c r="C18" s="21" t="s">
        <v>152</v>
      </c>
      <c r="D18" s="21" t="s">
        <v>153</v>
      </c>
      <c r="E18" s="23">
        <v>2</v>
      </c>
      <c r="F18" s="24" t="s">
        <v>126</v>
      </c>
      <c r="G18" s="24" t="s">
        <v>127</v>
      </c>
      <c r="H18" s="23">
        <v>1.1000000000000001</v>
      </c>
      <c r="I18" s="19" t="str">
        <f t="shared" si="0"/>
        <v>i.O.</v>
      </c>
      <c r="J18" s="24" t="s">
        <v>45</v>
      </c>
      <c r="K18" s="21"/>
    </row>
    <row r="19" spans="2:11" ht="18" customHeight="1" x14ac:dyDescent="0.25">
      <c r="B19" s="19"/>
      <c r="C19" s="21"/>
      <c r="D19" s="21"/>
      <c r="E19" s="23"/>
      <c r="F19" s="24"/>
      <c r="G19" s="24"/>
      <c r="H19" s="23"/>
      <c r="I19" s="19" t="str">
        <f t="shared" si="0"/>
        <v/>
      </c>
      <c r="J19" s="24"/>
      <c r="K19" s="21"/>
    </row>
    <row r="20" spans="2:11" ht="18" customHeight="1" x14ac:dyDescent="0.25">
      <c r="B20" s="22"/>
      <c r="C20" s="21"/>
      <c r="D20" s="21"/>
      <c r="E20" s="23"/>
      <c r="F20" s="24"/>
      <c r="G20" s="24"/>
      <c r="H20" s="23"/>
      <c r="I20" s="19" t="str">
        <f t="shared" si="0"/>
        <v/>
      </c>
      <c r="J20" s="24"/>
      <c r="K20" s="21"/>
    </row>
    <row r="22" spans="2:11" ht="19.5" customHeight="1" x14ac:dyDescent="0.25">
      <c r="B22" s="11" t="s">
        <v>154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2:11" ht="18" customHeight="1" x14ac:dyDescent="0.25">
      <c r="B23" s="16" t="s">
        <v>47</v>
      </c>
      <c r="C23" s="16" t="s">
        <v>155</v>
      </c>
      <c r="D23" s="16" t="s">
        <v>156</v>
      </c>
      <c r="E23" s="34" t="s">
        <v>157</v>
      </c>
      <c r="F23" s="34"/>
      <c r="G23" s="16" t="s">
        <v>158</v>
      </c>
      <c r="H23" s="34" t="s">
        <v>123</v>
      </c>
      <c r="I23" s="34"/>
      <c r="J23" s="34"/>
      <c r="K23" s="34"/>
    </row>
    <row r="24" spans="2:11" ht="18" customHeight="1" x14ac:dyDescent="0.25">
      <c r="B24" s="19" t="s">
        <v>159</v>
      </c>
      <c r="C24" s="21" t="s">
        <v>160</v>
      </c>
      <c r="D24" s="21" t="s">
        <v>161</v>
      </c>
      <c r="E24" s="37" t="s">
        <v>162</v>
      </c>
      <c r="F24" s="37"/>
      <c r="G24" s="25" t="s">
        <v>52</v>
      </c>
      <c r="H24" s="37"/>
      <c r="I24" s="37"/>
      <c r="J24" s="37"/>
      <c r="K24" s="37"/>
    </row>
    <row r="25" spans="2:11" ht="18" customHeight="1" x14ac:dyDescent="0.25">
      <c r="B25" s="22" t="s">
        <v>163</v>
      </c>
      <c r="C25" s="21" t="s">
        <v>164</v>
      </c>
      <c r="D25" s="21" t="s">
        <v>165</v>
      </c>
      <c r="E25" s="37" t="s">
        <v>166</v>
      </c>
      <c r="F25" s="37"/>
      <c r="G25" s="25" t="s">
        <v>52</v>
      </c>
      <c r="H25" s="37"/>
      <c r="I25" s="37"/>
      <c r="J25" s="37"/>
      <c r="K25" s="37"/>
    </row>
    <row r="26" spans="2:11" ht="18" customHeight="1" x14ac:dyDescent="0.25">
      <c r="B26" s="19" t="s">
        <v>167</v>
      </c>
      <c r="C26" s="21" t="s">
        <v>168</v>
      </c>
      <c r="D26" s="21" t="s">
        <v>169</v>
      </c>
      <c r="E26" s="37" t="s">
        <v>170</v>
      </c>
      <c r="F26" s="37"/>
      <c r="G26" s="25" t="s">
        <v>52</v>
      </c>
      <c r="H26" s="37"/>
      <c r="I26" s="37"/>
      <c r="J26" s="37"/>
      <c r="K26" s="37"/>
    </row>
    <row r="27" spans="2:11" ht="18" customHeight="1" x14ac:dyDescent="0.25">
      <c r="B27" s="22" t="s">
        <v>171</v>
      </c>
      <c r="C27" s="21" t="s">
        <v>172</v>
      </c>
      <c r="D27" s="21" t="s">
        <v>173</v>
      </c>
      <c r="E27" s="37" t="s">
        <v>174</v>
      </c>
      <c r="F27" s="37"/>
      <c r="G27" s="25" t="s">
        <v>52</v>
      </c>
      <c r="H27" s="37"/>
      <c r="I27" s="37"/>
      <c r="J27" s="37"/>
      <c r="K27" s="37"/>
    </row>
    <row r="28" spans="2:11" ht="18" customHeight="1" x14ac:dyDescent="0.25">
      <c r="B28" s="19"/>
      <c r="C28" s="21"/>
      <c r="D28" s="21"/>
      <c r="E28" s="37"/>
      <c r="F28" s="37"/>
      <c r="G28" s="25"/>
      <c r="H28" s="37"/>
      <c r="I28" s="37"/>
      <c r="J28" s="37"/>
      <c r="K28" s="37"/>
    </row>
    <row r="30" spans="2:11" ht="19.5" customHeight="1" x14ac:dyDescent="0.25">
      <c r="B30" s="11" t="s">
        <v>175</v>
      </c>
      <c r="C30" s="11"/>
      <c r="D30" s="11"/>
      <c r="E30" s="11"/>
      <c r="F30" s="11"/>
      <c r="G30" s="11"/>
      <c r="H30" s="11"/>
      <c r="I30" s="11"/>
      <c r="J30" s="11"/>
      <c r="K30" s="11"/>
    </row>
    <row r="31" spans="2:11" ht="25.5" customHeight="1" x14ac:dyDescent="0.25">
      <c r="B31" s="16" t="s">
        <v>47</v>
      </c>
      <c r="C31" s="16" t="s">
        <v>176</v>
      </c>
      <c r="D31" s="16" t="s">
        <v>177</v>
      </c>
      <c r="E31" s="16" t="s">
        <v>178</v>
      </c>
      <c r="F31" s="16" t="s">
        <v>179</v>
      </c>
      <c r="G31" s="16" t="s">
        <v>180</v>
      </c>
      <c r="H31" s="16" t="s">
        <v>181</v>
      </c>
      <c r="I31" s="16" t="s">
        <v>121</v>
      </c>
      <c r="J31" s="34" t="s">
        <v>123</v>
      </c>
      <c r="K31" s="34"/>
    </row>
    <row r="32" spans="2:11" ht="18" customHeight="1" x14ac:dyDescent="0.25">
      <c r="B32" s="19" t="s">
        <v>182</v>
      </c>
      <c r="C32" s="21" t="s">
        <v>183</v>
      </c>
      <c r="D32" s="24" t="s">
        <v>184</v>
      </c>
      <c r="E32" s="26">
        <v>30</v>
      </c>
      <c r="F32" s="26">
        <v>30</v>
      </c>
      <c r="G32" s="26">
        <v>24</v>
      </c>
      <c r="H32" s="26">
        <v>300</v>
      </c>
      <c r="I32" s="19" t="str">
        <f t="shared" ref="I32:I38" si="1">IF(C32="","",IF(G32="","offen",IF(G32&lt;=H32,"i.O.","n.i.O.")))</f>
        <v>i.O.</v>
      </c>
      <c r="J32" s="37"/>
      <c r="K32" s="37"/>
    </row>
    <row r="33" spans="2:11" ht="18" customHeight="1" x14ac:dyDescent="0.25">
      <c r="B33" s="22" t="s">
        <v>185</v>
      </c>
      <c r="C33" s="21" t="s">
        <v>186</v>
      </c>
      <c r="D33" s="24" t="s">
        <v>184</v>
      </c>
      <c r="E33" s="26">
        <v>30</v>
      </c>
      <c r="F33" s="26">
        <v>30</v>
      </c>
      <c r="G33" s="26">
        <v>19</v>
      </c>
      <c r="H33" s="26">
        <v>300</v>
      </c>
      <c r="I33" s="19" t="str">
        <f t="shared" si="1"/>
        <v>i.O.</v>
      </c>
      <c r="J33" s="37"/>
      <c r="K33" s="37"/>
    </row>
    <row r="34" spans="2:11" ht="18" customHeight="1" x14ac:dyDescent="0.25">
      <c r="B34" s="19" t="s">
        <v>187</v>
      </c>
      <c r="C34" s="21" t="s">
        <v>188</v>
      </c>
      <c r="D34" s="24" t="s">
        <v>184</v>
      </c>
      <c r="E34" s="26">
        <v>30</v>
      </c>
      <c r="F34" s="26">
        <v>30</v>
      </c>
      <c r="G34" s="26">
        <v>27</v>
      </c>
      <c r="H34" s="26">
        <v>300</v>
      </c>
      <c r="I34" s="19" t="str">
        <f t="shared" si="1"/>
        <v>i.O.</v>
      </c>
      <c r="J34" s="37"/>
      <c r="K34" s="37"/>
    </row>
    <row r="35" spans="2:11" ht="18" customHeight="1" x14ac:dyDescent="0.25">
      <c r="B35" s="22" t="s">
        <v>189</v>
      </c>
      <c r="C35" s="21" t="s">
        <v>190</v>
      </c>
      <c r="D35" s="24" t="s">
        <v>191</v>
      </c>
      <c r="E35" s="26">
        <v>30</v>
      </c>
      <c r="F35" s="26">
        <v>30</v>
      </c>
      <c r="G35" s="26">
        <v>31</v>
      </c>
      <c r="H35" s="26">
        <v>300</v>
      </c>
      <c r="I35" s="19" t="str">
        <f t="shared" si="1"/>
        <v>i.O.</v>
      </c>
      <c r="J35" s="37"/>
      <c r="K35" s="37"/>
    </row>
    <row r="36" spans="2:11" ht="18" customHeight="1" x14ac:dyDescent="0.25">
      <c r="B36" s="19" t="s">
        <v>192</v>
      </c>
      <c r="C36" s="21" t="s">
        <v>193</v>
      </c>
      <c r="D36" s="24" t="s">
        <v>184</v>
      </c>
      <c r="E36" s="26">
        <v>300</v>
      </c>
      <c r="F36" s="26">
        <v>300</v>
      </c>
      <c r="G36" s="26">
        <v>142</v>
      </c>
      <c r="H36" s="26">
        <v>300</v>
      </c>
      <c r="I36" s="19" t="str">
        <f t="shared" si="1"/>
        <v>i.O.</v>
      </c>
      <c r="J36" s="37"/>
      <c r="K36" s="37"/>
    </row>
    <row r="37" spans="2:11" ht="18" customHeight="1" x14ac:dyDescent="0.25">
      <c r="B37" s="22"/>
      <c r="C37" s="21"/>
      <c r="D37" s="24"/>
      <c r="E37" s="26"/>
      <c r="F37" s="26"/>
      <c r="G37" s="26"/>
      <c r="H37" s="26"/>
      <c r="I37" s="19" t="str">
        <f t="shared" si="1"/>
        <v/>
      </c>
      <c r="J37" s="37"/>
      <c r="K37" s="37"/>
    </row>
    <row r="38" spans="2:11" ht="18" customHeight="1" x14ac:dyDescent="0.25">
      <c r="B38" s="19"/>
      <c r="C38" s="21"/>
      <c r="D38" s="24"/>
      <c r="E38" s="26"/>
      <c r="F38" s="26"/>
      <c r="G38" s="26"/>
      <c r="H38" s="26"/>
      <c r="I38" s="19" t="str">
        <f t="shared" si="1"/>
        <v/>
      </c>
      <c r="J38" s="37"/>
      <c r="K38" s="37"/>
    </row>
    <row r="40" spans="2:11" ht="18" customHeight="1" x14ac:dyDescent="0.25">
      <c r="B40" s="47" t="s">
        <v>194</v>
      </c>
      <c r="C40" s="47"/>
      <c r="D40" s="47"/>
      <c r="E40" s="47"/>
      <c r="F40" s="47"/>
      <c r="G40" s="47"/>
      <c r="H40" s="47"/>
      <c r="I40" s="47"/>
      <c r="J40" s="47"/>
      <c r="K40" s="47"/>
    </row>
    <row r="41" spans="2:11" ht="13.5" customHeight="1" x14ac:dyDescent="0.25">
      <c r="B41" s="44" t="s">
        <v>195</v>
      </c>
      <c r="C41" s="44"/>
      <c r="D41" s="44"/>
      <c r="E41" s="44"/>
      <c r="F41" s="44"/>
      <c r="G41" s="44"/>
      <c r="H41" s="44"/>
      <c r="I41" s="44"/>
      <c r="J41" s="44"/>
      <c r="K41" s="44"/>
    </row>
    <row r="42" spans="2:11" ht="13.5" customHeight="1" x14ac:dyDescent="0.25">
      <c r="B42" s="44" t="s">
        <v>196</v>
      </c>
      <c r="C42" s="44"/>
      <c r="D42" s="44"/>
      <c r="E42" s="44"/>
      <c r="F42" s="44"/>
      <c r="G42" s="44"/>
      <c r="H42" s="44"/>
      <c r="I42" s="44"/>
      <c r="J42" s="44"/>
      <c r="K42" s="44"/>
    </row>
    <row r="43" spans="2:11" ht="13.5" customHeight="1" x14ac:dyDescent="0.25">
      <c r="B43" s="44" t="s">
        <v>197</v>
      </c>
      <c r="C43" s="44"/>
      <c r="D43" s="44"/>
      <c r="E43" s="44"/>
      <c r="F43" s="44"/>
      <c r="G43" s="44"/>
      <c r="H43" s="44"/>
      <c r="I43" s="44"/>
      <c r="J43" s="44"/>
      <c r="K43" s="44"/>
    </row>
    <row r="44" spans="2:11" ht="13.5" customHeight="1" x14ac:dyDescent="0.25">
      <c r="B44" s="44" t="s">
        <v>198</v>
      </c>
      <c r="C44" s="44"/>
      <c r="D44" s="44"/>
      <c r="E44" s="44"/>
      <c r="F44" s="44"/>
      <c r="G44" s="44"/>
      <c r="H44" s="44"/>
      <c r="I44" s="44"/>
      <c r="J44" s="44"/>
      <c r="K44" s="44"/>
    </row>
  </sheetData>
  <mergeCells count="31">
    <mergeCell ref="B41:K41"/>
    <mergeCell ref="B42:K42"/>
    <mergeCell ref="B43:K43"/>
    <mergeCell ref="B44:K44"/>
    <mergeCell ref="J35:K35"/>
    <mergeCell ref="J36:K36"/>
    <mergeCell ref="J37:K37"/>
    <mergeCell ref="J38:K38"/>
    <mergeCell ref="B40:K40"/>
    <mergeCell ref="B30:K30"/>
    <mergeCell ref="J31:K31"/>
    <mergeCell ref="J32:K32"/>
    <mergeCell ref="J33:K33"/>
    <mergeCell ref="J34:K34"/>
    <mergeCell ref="E26:F26"/>
    <mergeCell ref="H26:K26"/>
    <mergeCell ref="E27:F27"/>
    <mergeCell ref="H27:K27"/>
    <mergeCell ref="E28:F28"/>
    <mergeCell ref="H28:K28"/>
    <mergeCell ref="E23:F23"/>
    <mergeCell ref="H23:K23"/>
    <mergeCell ref="E24:F24"/>
    <mergeCell ref="H24:K24"/>
    <mergeCell ref="E25:F25"/>
    <mergeCell ref="H25:K25"/>
    <mergeCell ref="B1:K1"/>
    <mergeCell ref="B2:K2"/>
    <mergeCell ref="B3:K3"/>
    <mergeCell ref="B5:K5"/>
    <mergeCell ref="B22:K22"/>
  </mergeCells>
  <conditionalFormatting sqref="G24:G28">
    <cfRule type="cellIs" dxfId="10" priority="72" operator="equal">
      <formula>"i.O."</formula>
    </cfRule>
    <cfRule type="cellIs" dxfId="9" priority="73" operator="equal">
      <formula>"n.i.O."</formula>
    </cfRule>
    <cfRule type="cellIs" dxfId="8" priority="74" operator="equal">
      <formula>"n.a."</formula>
    </cfRule>
  </conditionalFormatting>
  <conditionalFormatting sqref="H7:H20">
    <cfRule type="expression" dxfId="7" priority="58">
      <formula>AND($C7&lt;&gt;"",$H7&lt;&gt;"",$I7="n.i.O.")</formula>
    </cfRule>
  </conditionalFormatting>
  <conditionalFormatting sqref="I7:I20">
    <cfRule type="cellIs" dxfId="6" priority="2" operator="equal">
      <formula>"i.O."</formula>
    </cfRule>
    <cfRule type="cellIs" dxfId="5" priority="3" operator="equal">
      <formula>"n.i.O."</formula>
    </cfRule>
    <cfRule type="cellIs" dxfId="4" priority="4" operator="equal">
      <formula>"offen"</formula>
    </cfRule>
    <cfRule type="cellIs" dxfId="3" priority="5" operator="equal">
      <formula>"prüfen"</formula>
    </cfRule>
  </conditionalFormatting>
  <conditionalFormatting sqref="I32:I38">
    <cfRule type="cellIs" dxfId="2" priority="87" operator="equal">
      <formula>"i.O."</formula>
    </cfRule>
    <cfRule type="cellIs" dxfId="1" priority="88" operator="equal">
      <formula>"n.i.O."</formula>
    </cfRule>
    <cfRule type="cellIs" dxfId="0" priority="89" operator="equal">
      <formula>"offen"</formula>
    </cfRule>
  </conditionalFormatting>
  <dataValidations count="4">
    <dataValidation type="list" allowBlank="1" sqref="F7:F20" xr:uid="{00000000-0002-0000-0100-000000000000}">
      <formula1>Richtung</formula1>
      <formula2>0</formula2>
    </dataValidation>
    <dataValidation type="list" allowBlank="1" sqref="G7:G20" xr:uid="{00000000-0002-0000-0100-000001000000}">
      <formula1>Einheit</formula1>
      <formula2>0</formula2>
    </dataValidation>
    <dataValidation type="list" allowBlank="1" sqref="G24:G28" xr:uid="{00000000-0002-0000-0100-000002000000}">
      <formula1>Ergebnis</formula1>
      <formula2>0</formula2>
    </dataValidation>
    <dataValidation type="list" allowBlank="1" sqref="D32:D38" xr:uid="{00000000-0002-0000-0100-000003000000}">
      <formula1>RCDTyp</formula1>
      <formula2>0</formula2>
    </dataValidation>
  </dataValidations>
  <pageMargins left="0.3" right="0.3" top="0.4" bottom="0.4" header="0.511811023622047" footer="0.511811023622047"/>
  <pageSetup paperSize="9" fitToHeight="0" orientation="landscape" horizontalDpi="300" verticalDpi="300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zoomScaleNormal="100" workbookViewId="0"/>
  </sheetViews>
  <sheetFormatPr baseColWidth="10" defaultColWidth="8.7109375" defaultRowHeight="15" x14ac:dyDescent="0.25"/>
  <cols>
    <col min="1" max="7" width="14" customWidth="1"/>
  </cols>
  <sheetData>
    <row r="1" spans="1:8" ht="24" customHeight="1" x14ac:dyDescent="0.25">
      <c r="A1" s="50" t="s">
        <v>199</v>
      </c>
      <c r="B1" s="50"/>
      <c r="C1" s="50"/>
      <c r="D1" s="50"/>
      <c r="E1" s="50"/>
      <c r="F1" s="50"/>
      <c r="G1" s="50"/>
      <c r="H1" s="50"/>
    </row>
    <row r="2" spans="1:8" ht="27.75" customHeight="1" x14ac:dyDescent="0.25">
      <c r="A2" s="51" t="s">
        <v>200</v>
      </c>
      <c r="B2" s="51"/>
      <c r="C2" s="51"/>
      <c r="D2" s="51"/>
      <c r="E2" s="51"/>
      <c r="F2" s="51"/>
      <c r="G2" s="51"/>
      <c r="H2" s="51"/>
    </row>
    <row r="4" spans="1:8" x14ac:dyDescent="0.25">
      <c r="A4" s="27" t="s">
        <v>26</v>
      </c>
      <c r="B4" s="27" t="s">
        <v>201</v>
      </c>
      <c r="C4" s="27" t="s">
        <v>202</v>
      </c>
      <c r="D4" s="27" t="s">
        <v>203</v>
      </c>
      <c r="E4" s="27" t="s">
        <v>158</v>
      </c>
      <c r="F4" s="27" t="s">
        <v>204</v>
      </c>
      <c r="G4" s="27" t="s">
        <v>205</v>
      </c>
    </row>
    <row r="5" spans="1:8" x14ac:dyDescent="0.25">
      <c r="A5" s="28" t="s">
        <v>206</v>
      </c>
      <c r="B5" s="28" t="s">
        <v>29</v>
      </c>
      <c r="C5" s="28" t="s">
        <v>52</v>
      </c>
      <c r="D5" s="28" t="s">
        <v>126</v>
      </c>
      <c r="E5" s="28" t="s">
        <v>52</v>
      </c>
      <c r="F5" s="28" t="s">
        <v>184</v>
      </c>
      <c r="G5" s="28" t="s">
        <v>127</v>
      </c>
    </row>
    <row r="6" spans="1:8" x14ac:dyDescent="0.25">
      <c r="A6" s="29" t="s">
        <v>27</v>
      </c>
      <c r="B6" s="29" t="s">
        <v>207</v>
      </c>
      <c r="C6" s="29" t="s">
        <v>69</v>
      </c>
      <c r="D6" s="29" t="s">
        <v>133</v>
      </c>
      <c r="E6" s="29" t="s">
        <v>69</v>
      </c>
      <c r="F6" s="29" t="s">
        <v>208</v>
      </c>
      <c r="G6" s="29" t="s">
        <v>134</v>
      </c>
    </row>
    <row r="7" spans="1:8" x14ac:dyDescent="0.25">
      <c r="A7" s="28" t="s">
        <v>209</v>
      </c>
      <c r="B7" s="28" t="s">
        <v>210</v>
      </c>
      <c r="C7" s="28" t="s">
        <v>211</v>
      </c>
      <c r="E7" s="28" t="s">
        <v>83</v>
      </c>
      <c r="F7" s="28" t="s">
        <v>191</v>
      </c>
      <c r="G7" s="28" t="s">
        <v>212</v>
      </c>
    </row>
    <row r="8" spans="1:8" x14ac:dyDescent="0.25">
      <c r="A8" s="29" t="s">
        <v>213</v>
      </c>
      <c r="B8" s="29" t="s">
        <v>214</v>
      </c>
      <c r="C8" s="29" t="s">
        <v>83</v>
      </c>
      <c r="F8" s="29" t="s">
        <v>215</v>
      </c>
      <c r="G8" s="29" t="s">
        <v>216</v>
      </c>
    </row>
    <row r="9" spans="1:8" x14ac:dyDescent="0.25">
      <c r="A9" s="28" t="s">
        <v>217</v>
      </c>
      <c r="B9" s="28" t="s">
        <v>218</v>
      </c>
      <c r="F9" s="28" t="s">
        <v>219</v>
      </c>
      <c r="G9" s="28" t="s">
        <v>184</v>
      </c>
    </row>
    <row r="10" spans="1:8" x14ac:dyDescent="0.25">
      <c r="G10" s="29" t="s">
        <v>220</v>
      </c>
    </row>
    <row r="11" spans="1:8" x14ac:dyDescent="0.25">
      <c r="G11" s="28" t="s">
        <v>221</v>
      </c>
    </row>
  </sheetData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10</vt:i4>
      </vt:variant>
    </vt:vector>
  </HeadingPairs>
  <TitlesOfParts>
    <vt:vector size="13" baseType="lpstr">
      <vt:lpstr>Prüfprotokoll</vt:lpstr>
      <vt:lpstr>Messwerte</vt:lpstr>
      <vt:lpstr>Listen</vt:lpstr>
      <vt:lpstr>Messwerte!Druckbereich</vt:lpstr>
      <vt:lpstr>Prüfprotokoll!Druckbereich</vt:lpstr>
      <vt:lpstr>Messwerte!Drucktitel</vt:lpstr>
      <vt:lpstr>Einheit</vt:lpstr>
      <vt:lpstr>Ergebnis</vt:lpstr>
      <vt:lpstr>Netzform</vt:lpstr>
      <vt:lpstr>Pruefart</vt:lpstr>
      <vt:lpstr>RCDTyp</vt:lpstr>
      <vt:lpstr>Richtung</vt:lpstr>
      <vt:lpstr>StatusSicht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2026-08-10T06:10:15Z</dcterms:created>
  <dcterms:modified xsi:type="dcterms:W3CDTF">2026-08-10T08:44:21Z</dcterms:modified>
  <dc:language>en-US</dc:language>
</cp:coreProperties>
</file>