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C1313C04-903E-46B9-A1F7-EBAEBECEFF8B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Monatsnachweis" sheetId="1" r:id="rId1"/>
  </sheets>
  <definedNames>
    <definedName name="_xlnm._FilterDatabase" localSheetId="0" hidden="1">Monatsnachweis!$A$20:$L$51</definedName>
    <definedName name="_xlnm.Print_Area" localSheetId="0">Monatsnachweis!$A$1:$L$82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56" i="1" l="1"/>
  <c r="G56" i="1"/>
  <c r="C56" i="1"/>
  <c r="K55" i="1"/>
  <c r="G55" i="1"/>
  <c r="C55" i="1"/>
  <c r="G51" i="1"/>
  <c r="A51" i="1"/>
  <c r="M51" i="1" s="1"/>
  <c r="G50" i="1"/>
  <c r="A50" i="1"/>
  <c r="H50" i="1" s="1"/>
  <c r="G49" i="1"/>
  <c r="A49" i="1"/>
  <c r="M49" i="1" s="1"/>
  <c r="G48" i="1"/>
  <c r="A48" i="1"/>
  <c r="B48" i="1" s="1"/>
  <c r="G47" i="1"/>
  <c r="A47" i="1"/>
  <c r="G46" i="1"/>
  <c r="A46" i="1"/>
  <c r="B46" i="1" s="1"/>
  <c r="G45" i="1"/>
  <c r="A45" i="1"/>
  <c r="B45" i="1" s="1"/>
  <c r="G44" i="1"/>
  <c r="A44" i="1"/>
  <c r="B44" i="1" s="1"/>
  <c r="G43" i="1"/>
  <c r="B43" i="1"/>
  <c r="A43" i="1"/>
  <c r="M43" i="1" s="1"/>
  <c r="H42" i="1"/>
  <c r="G42" i="1"/>
  <c r="B42" i="1"/>
  <c r="A42" i="1"/>
  <c r="M42" i="1" s="1"/>
  <c r="H41" i="1"/>
  <c r="G41" i="1"/>
  <c r="B41" i="1"/>
  <c r="A41" i="1"/>
  <c r="M41" i="1" s="1"/>
  <c r="G40" i="1"/>
  <c r="A40" i="1"/>
  <c r="H40" i="1" s="1"/>
  <c r="H39" i="1"/>
  <c r="G39" i="1"/>
  <c r="I39" i="1" s="1"/>
  <c r="A39" i="1"/>
  <c r="M39" i="1" s="1"/>
  <c r="G38" i="1"/>
  <c r="A38" i="1"/>
  <c r="M38" i="1" s="1"/>
  <c r="G37" i="1"/>
  <c r="A37" i="1"/>
  <c r="H37" i="1" s="1"/>
  <c r="H36" i="1"/>
  <c r="I36" i="1" s="1"/>
  <c r="G36" i="1"/>
  <c r="A36" i="1"/>
  <c r="B36" i="1" s="1"/>
  <c r="G35" i="1"/>
  <c r="A35" i="1"/>
  <c r="H35" i="1" s="1"/>
  <c r="G34" i="1"/>
  <c r="A34" i="1"/>
  <c r="M34" i="1" s="1"/>
  <c r="M33" i="1"/>
  <c r="G33" i="1"/>
  <c r="A33" i="1"/>
  <c r="H33" i="1" s="1"/>
  <c r="I33" i="1" s="1"/>
  <c r="G32" i="1"/>
  <c r="A32" i="1"/>
  <c r="B32" i="1" s="1"/>
  <c r="G31" i="1"/>
  <c r="A31" i="1"/>
  <c r="B31" i="1" s="1"/>
  <c r="M30" i="1"/>
  <c r="G30" i="1"/>
  <c r="A30" i="1"/>
  <c r="H30" i="1" s="1"/>
  <c r="G29" i="1"/>
  <c r="A29" i="1"/>
  <c r="M29" i="1" s="1"/>
  <c r="G28" i="1"/>
  <c r="A28" i="1"/>
  <c r="M28" i="1" s="1"/>
  <c r="M27" i="1"/>
  <c r="G27" i="1"/>
  <c r="A27" i="1"/>
  <c r="G26" i="1"/>
  <c r="A26" i="1"/>
  <c r="H26" i="1" s="1"/>
  <c r="G25" i="1"/>
  <c r="A25" i="1"/>
  <c r="B25" i="1" s="1"/>
  <c r="G24" i="1"/>
  <c r="A24" i="1"/>
  <c r="B24" i="1" s="1"/>
  <c r="M23" i="1"/>
  <c r="H23" i="1"/>
  <c r="G23" i="1"/>
  <c r="I23" i="1" s="1"/>
  <c r="B23" i="1"/>
  <c r="A23" i="1"/>
  <c r="M22" i="1"/>
  <c r="H22" i="1"/>
  <c r="G22" i="1"/>
  <c r="A14" i="1" s="1"/>
  <c r="B22" i="1"/>
  <c r="A22" i="1"/>
  <c r="G21" i="1"/>
  <c r="G52" i="1" s="1"/>
  <c r="A21" i="1"/>
  <c r="M21" i="1" s="1"/>
  <c r="I6" i="1"/>
  <c r="I22" i="1" l="1"/>
  <c r="H25" i="1"/>
  <c r="I25" i="1"/>
  <c r="H28" i="1"/>
  <c r="B34" i="1"/>
  <c r="B26" i="1"/>
  <c r="I37" i="1"/>
  <c r="B29" i="1"/>
  <c r="I26" i="1"/>
  <c r="B35" i="1"/>
  <c r="B21" i="1"/>
  <c r="M26" i="1"/>
  <c r="M32" i="1"/>
  <c r="I38" i="1"/>
  <c r="I21" i="1"/>
  <c r="H24" i="1"/>
  <c r="I24" i="1" s="1"/>
  <c r="B30" i="1"/>
  <c r="H27" i="1"/>
  <c r="I27" i="1" s="1"/>
  <c r="B33" i="1"/>
  <c r="M24" i="1"/>
  <c r="I30" i="1"/>
  <c r="B39" i="1"/>
  <c r="M44" i="1"/>
  <c r="I50" i="1"/>
  <c r="M47" i="1"/>
  <c r="M50" i="1"/>
  <c r="M36" i="1"/>
  <c r="I42" i="1"/>
  <c r="H45" i="1"/>
  <c r="B51" i="1"/>
  <c r="I45" i="1"/>
  <c r="H48" i="1"/>
  <c r="I48" i="1"/>
  <c r="H51" i="1"/>
  <c r="I51" i="1" s="1"/>
  <c r="I28" i="1"/>
  <c r="H31" i="1"/>
  <c r="B37" i="1"/>
  <c r="M25" i="1"/>
  <c r="I31" i="1"/>
  <c r="H34" i="1"/>
  <c r="I34" i="1" s="1"/>
  <c r="B40" i="1"/>
  <c r="M45" i="1"/>
  <c r="M48" i="1"/>
  <c r="I40" i="1"/>
  <c r="H43" i="1"/>
  <c r="B49" i="1"/>
  <c r="M37" i="1"/>
  <c r="I43" i="1"/>
  <c r="H46" i="1"/>
  <c r="M40" i="1"/>
  <c r="I46" i="1"/>
  <c r="H49" i="1"/>
  <c r="I49" i="1" s="1"/>
  <c r="I29" i="1"/>
  <c r="H32" i="1"/>
  <c r="I32" i="1" s="1"/>
  <c r="B38" i="1"/>
  <c r="M46" i="1"/>
  <c r="M31" i="1"/>
  <c r="I35" i="1"/>
  <c r="H38" i="1"/>
  <c r="H21" i="1"/>
  <c r="B47" i="1"/>
  <c r="B28" i="1"/>
  <c r="M35" i="1"/>
  <c r="I41" i="1"/>
  <c r="H44" i="1"/>
  <c r="B50" i="1"/>
  <c r="I44" i="1"/>
  <c r="H47" i="1"/>
  <c r="I47" i="1" s="1"/>
  <c r="H29" i="1"/>
  <c r="B27" i="1"/>
  <c r="J21" i="1" l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J36" i="1" s="1"/>
  <c r="J37" i="1" s="1"/>
  <c r="J38" i="1" s="1"/>
  <c r="J39" i="1" s="1"/>
  <c r="J40" i="1" s="1"/>
  <c r="J41" i="1" s="1"/>
  <c r="J42" i="1" s="1"/>
  <c r="J43" i="1" s="1"/>
  <c r="J44" i="1" s="1"/>
  <c r="J45" i="1" s="1"/>
  <c r="J46" i="1" s="1"/>
  <c r="J47" i="1" s="1"/>
  <c r="J48" i="1" s="1"/>
  <c r="J49" i="1" s="1"/>
  <c r="J50" i="1" s="1"/>
  <c r="J51" i="1" s="1"/>
  <c r="J52" i="1"/>
  <c r="I52" i="1"/>
  <c r="J14" i="1"/>
  <c r="G14" i="1"/>
  <c r="D14" i="1"/>
  <c r="H52" i="1"/>
</calcChain>
</file>

<file path=xl/sharedStrings.xml><?xml version="1.0" encoding="utf-8"?>
<sst xmlns="http://schemas.openxmlformats.org/spreadsheetml/2006/main" count="133" uniqueCount="69">
  <si>
    <t>Auswahllisten (nicht löschen)</t>
  </si>
  <si>
    <t>Arbeitstag</t>
  </si>
  <si>
    <t>Ja</t>
  </si>
  <si>
    <t>Wochenende</t>
  </si>
  <si>
    <t>Offen</t>
  </si>
  <si>
    <t>Monatsnachweis Arbeitszeit  ·  Überstunden- &amp; Zeitkontoführung</t>
  </si>
  <si>
    <t>Urlaub</t>
  </si>
  <si>
    <t>–</t>
  </si>
  <si>
    <t>Krankheit</t>
  </si>
  <si>
    <t>MONATSNACHWEIS – ARBEITSZEIT &amp; ÜBERSTUNDEN</t>
  </si>
  <si>
    <t>Feiertag</t>
  </si>
  <si>
    <t xml:space="preserve">   STAMMDATEN &amp; EINSTELLUNGEN</t>
  </si>
  <si>
    <t>Gleittag</t>
  </si>
  <si>
    <t>Mitarbeiter/in</t>
  </si>
  <si>
    <t>Alex Mustermann</t>
  </si>
  <si>
    <t>Abteilung</t>
  </si>
  <si>
    <t>Vertrieb Innendienst</t>
  </si>
  <si>
    <t>Personalnummer</t>
  </si>
  <si>
    <t>MA-10427</t>
  </si>
  <si>
    <t>Sonstiges</t>
  </si>
  <si>
    <t>Vorgesetzte/r</t>
  </si>
  <si>
    <t>K. Berger</t>
  </si>
  <si>
    <t>Abrechnungsmonat</t>
  </si>
  <si>
    <t>Wochenarbeitszeit (h)</t>
  </si>
  <si>
    <t>Sollstunden/Tag (h)</t>
  </si>
  <si>
    <t>Übertrag Vormonat (h)</t>
  </si>
  <si>
    <t>Erstellt am</t>
  </si>
  <si>
    <t xml:space="preserve">   KENNZAHLEN (automatisch berechnet)</t>
  </si>
  <si>
    <t>SUMME IST (h)</t>
  </si>
  <si>
    <t>SUMME SOLL (h)</t>
  </si>
  <si>
    <t>ÜBERSTUNDEN MONAT (h)</t>
  </si>
  <si>
    <t>SALDO ZEITKONTO (h)</t>
  </si>
  <si>
    <t>geleistete Netto-Stunden</t>
  </si>
  <si>
    <t>vertragliche Sollzeit</t>
  </si>
  <si>
    <t>Ist minus Soll</t>
  </si>
  <si>
    <t>inkl. Übertrag Vormonat</t>
  </si>
  <si>
    <t xml:space="preserve">   TAGESERFASSUNG</t>
  </si>
  <si>
    <t>Datum</t>
  </si>
  <si>
    <t>Tag</t>
  </si>
  <si>
    <t>Tagestyp</t>
  </si>
  <si>
    <t>Beginn</t>
  </si>
  <si>
    <t>Ende</t>
  </si>
  <si>
    <t>Pause</t>
  </si>
  <si>
    <t>Ist (h)</t>
  </si>
  <si>
    <t>Soll (h)</t>
  </si>
  <si>
    <t>Überstd. (h)</t>
  </si>
  <si>
    <t>Saldo (h)</t>
  </si>
  <si>
    <t>Grund / Tätigkeit</t>
  </si>
  <si>
    <t>Genehmigt</t>
  </si>
  <si>
    <t>Projektabschluss Kunde</t>
  </si>
  <si>
    <t>Sonderprojekt / Inventur</t>
  </si>
  <si>
    <t>Support-Einsatz abends</t>
  </si>
  <si>
    <t>AU-Bescheinigung liegt vor</t>
  </si>
  <si>
    <t>Genehmigter Jahresurlaub</t>
  </si>
  <si>
    <t>SUMMEN – ABRECHNUNGSMONAT</t>
  </si>
  <si>
    <t>Saldo = Übertrag + Überstunden</t>
  </si>
  <si>
    <t xml:space="preserve">   AUSWERTUNG &amp; FREIGABE</t>
  </si>
  <si>
    <t>Arbeitstage</t>
  </si>
  <si>
    <t>Urlaubstage</t>
  </si>
  <si>
    <t>Kranktage</t>
  </si>
  <si>
    <t>Wochenend-Tage</t>
  </si>
  <si>
    <t>Feiertage</t>
  </si>
  <si>
    <t>Gleittage</t>
  </si>
  <si>
    <t>Datum / Unterschrift Mitarbeiter/in</t>
  </si>
  <si>
    <t>Datum / Unterschrift Vorgesetzte/r</t>
  </si>
  <si>
    <t>Legende Tagestypen:</t>
  </si>
  <si>
    <t>Hinweise: Gelbe Felder sind Eingabefelder. Ist-, Soll-, Überstunden- und Saldo-Spalten werden automatisch berechnet. Über »Abrechnungsmonat« steuern Sie Monat und Jahr – Datum und Wochentag passen sich automatisch an. Diese Vorlage dient der Dokumentation und ersetzt keine arbeits- oder tarifrechtliche Beratung.</t>
  </si>
  <si>
    <t xml:space="preserve">   VERLAUF ZEITKONTO</t>
  </si>
  <si>
    <t>ÜBERSTUNDEN BERECHNEN TABELLE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</si>
</sst>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\.mm\.yyyy"/>
    <numFmt numFmtId="165" formatCode="0.0"/>
    <numFmt numFmtId="166" formatCode="\+0.00;\-0.00;0.00"/>
    <numFmt numFmtId="167" formatCode="hh:mm"/>
    <numFmt numFmtId="168" formatCode="0.00;\-0.00;\–"/>
    <numFmt numFmtId="169" formatCode="\+0.00;\-0.00;\–"/>
  </numFmts>
  <fonts count="30" x14ac:knownFonts="1">
    <font>
      <sz val="11"/>
      <color theme="1"/>
      <name val="Calibri"/>
      <family val="2"/>
      <charset val="1"/>
    </font>
    <font>
      <b/>
      <sz val="18"/>
      <color rgb="FFFFFFFF"/>
      <name val="Calibri"/>
      <charset val="1"/>
    </font>
    <font>
      <b/>
      <sz val="8"/>
      <color rgb="FF63707A"/>
      <name val="Calibri"/>
      <charset val="1"/>
    </font>
    <font>
      <sz val="9"/>
      <color rgb="FF63707A"/>
      <name val="Calibri"/>
      <charset val="1"/>
    </font>
    <font>
      <i/>
      <sz val="9.5"/>
      <color rgb="FFFFFFFF"/>
      <name val="Calibri"/>
      <charset val="1"/>
    </font>
    <font>
      <b/>
      <sz val="14"/>
      <color rgb="FF13323A"/>
      <name val="Calibri"/>
      <charset val="1"/>
    </font>
    <font>
      <b/>
      <sz val="12"/>
      <color rgb="FF1C4A54"/>
      <name val="Calibri"/>
      <charset val="1"/>
    </font>
    <font>
      <b/>
      <sz val="11"/>
      <color rgb="FFFFFFFF"/>
      <name val="Calibri"/>
      <charset val="1"/>
    </font>
    <font>
      <b/>
      <sz val="9"/>
      <color rgb="FF63707A"/>
      <name val="Calibri"/>
      <charset val="1"/>
    </font>
    <font>
      <b/>
      <sz val="10"/>
      <color rgb="FF20272B"/>
      <name val="Calibri"/>
      <charset val="1"/>
    </font>
    <font>
      <b/>
      <sz val="18"/>
      <color rgb="FF13323A"/>
      <name val="Calibri"/>
      <charset val="1"/>
    </font>
    <font>
      <b/>
      <sz val="18"/>
      <color rgb="FF1E6B37"/>
      <name val="Calibri"/>
      <charset val="1"/>
    </font>
    <font>
      <sz val="8.5"/>
      <color rgb="FF63707A"/>
      <name val="Calibri"/>
      <charset val="1"/>
    </font>
    <font>
      <b/>
      <sz val="9.5"/>
      <color rgb="FFFFFFFF"/>
      <name val="Calibri"/>
      <charset val="1"/>
    </font>
    <font>
      <b/>
      <sz val="9.5"/>
      <color rgb="FF20272B"/>
      <name val="Calibri"/>
      <charset val="1"/>
    </font>
    <font>
      <sz val="9.5"/>
      <color rgb="FF20272B"/>
      <name val="Calibri"/>
      <charset val="1"/>
    </font>
    <font>
      <sz val="9"/>
      <color rgb="FF20272B"/>
      <name val="Calibri"/>
      <charset val="1"/>
    </font>
    <font>
      <sz val="8"/>
      <color rgb="FF63707A"/>
      <name val="Calibri"/>
      <charset val="1"/>
    </font>
    <font>
      <b/>
      <sz val="10"/>
      <color rgb="FFFFFFFF"/>
      <name val="Calibri"/>
      <charset val="1"/>
    </font>
    <font>
      <b/>
      <sz val="10"/>
      <color rgb="FFC6A15B"/>
      <name val="Calibri"/>
      <charset val="1"/>
    </font>
    <font>
      <i/>
      <sz val="8.5"/>
      <color rgb="FFFFFFFF"/>
      <name val="Calibri"/>
      <charset val="1"/>
    </font>
    <font>
      <b/>
      <sz val="9.5"/>
      <color rgb="FF63707A"/>
      <name val="Calibri"/>
      <charset val="1"/>
    </font>
    <font>
      <b/>
      <sz val="11"/>
      <color rgb="FF20272B"/>
      <name val="Calibri"/>
      <charset val="1"/>
    </font>
    <font>
      <sz val="10"/>
      <color rgb="FF20272B"/>
      <name val="Calibri"/>
      <charset val="1"/>
    </font>
    <font>
      <b/>
      <sz val="8.5"/>
      <color rgb="FF20272B"/>
      <name val="Calibri"/>
      <charset val="1"/>
    </font>
    <font>
      <b/>
      <sz val="8.5"/>
      <color rgb="FF5B6771"/>
      <name val="Calibri"/>
      <charset val="1"/>
    </font>
    <font>
      <b/>
      <sz val="8.5"/>
      <color rgb="FF2E4A7A"/>
      <name val="Calibri"/>
      <charset val="1"/>
    </font>
    <font>
      <b/>
      <sz val="8.5"/>
      <color rgb="FFA3372B"/>
      <name val="Calibri"/>
      <charset val="1"/>
    </font>
    <font>
      <b/>
      <sz val="8.5"/>
      <color rgb="FF836A2E"/>
      <name val="Calibri"/>
      <charset val="1"/>
    </font>
    <font>
      <b/>
      <sz val="8.5"/>
      <color rgb="FF1C6B63"/>
      <name val="Calibri"/>
      <charset val="1"/>
    </font>
  </fonts>
  <fills count="14">
    <fill>
      <patternFill patternType="none"/>
    </fill>
    <fill>
      <patternFill patternType="gray125"/>
    </fill>
    <fill>
      <patternFill patternType="solid">
        <fgColor rgb="FF13323A"/>
        <bgColor rgb="FF20272B"/>
      </patternFill>
    </fill>
    <fill>
      <patternFill patternType="solid">
        <fgColor rgb="FFF4F8F8"/>
        <bgColor rgb="FFFFFBEC"/>
      </patternFill>
    </fill>
    <fill>
      <patternFill patternType="solid">
        <fgColor rgb="FF1C4A54"/>
        <bgColor rgb="FF2E4A7A"/>
      </patternFill>
    </fill>
    <fill>
      <patternFill patternType="solid">
        <fgColor rgb="FFE7EEEF"/>
        <bgColor rgb="FFE6F0F0"/>
      </patternFill>
    </fill>
    <fill>
      <patternFill patternType="solid">
        <fgColor rgb="FFFFFBEC"/>
        <bgColor rgb="FFFFFFFF"/>
      </patternFill>
    </fill>
    <fill>
      <patternFill patternType="solid">
        <fgColor rgb="FFE6F0F0"/>
        <bgColor rgb="FFE7EEEF"/>
      </patternFill>
    </fill>
    <fill>
      <patternFill patternType="solid">
        <fgColor rgb="FFFFFFFF"/>
        <bgColor rgb="FFFFFBEC"/>
      </patternFill>
    </fill>
    <fill>
      <patternFill patternType="solid">
        <fgColor rgb="FFE6E9EB"/>
        <bgColor rgb="FFE7EEEF"/>
      </patternFill>
    </fill>
    <fill>
      <patternFill patternType="solid">
        <fgColor rgb="FFDCE6F5"/>
        <bgColor rgb="FFDBEBE9"/>
      </patternFill>
    </fill>
    <fill>
      <patternFill patternType="solid">
        <fgColor rgb="FFF6D9D6"/>
        <bgColor rgb="FFEFE4CC"/>
      </patternFill>
    </fill>
    <fill>
      <patternFill patternType="solid">
        <fgColor rgb="FFEFE4CC"/>
        <bgColor rgb="FFF6D9D6"/>
      </patternFill>
    </fill>
    <fill>
      <patternFill patternType="solid">
        <fgColor rgb="FFDBEBE9"/>
        <bgColor rgb="FFDCE6F5"/>
      </patternFill>
    </fill>
  </fills>
  <borders count="6">
    <border>
      <left/>
      <right/>
      <top/>
      <bottom/>
      <diagonal/>
    </border>
    <border>
      <left style="thin">
        <color rgb="FFC4D0D3"/>
      </left>
      <right style="thin">
        <color rgb="FFC4D0D3"/>
      </right>
      <top style="thin">
        <color rgb="FFC4D0D3"/>
      </top>
      <bottom style="thin">
        <color rgb="FFC4D0D3"/>
      </bottom>
      <diagonal/>
    </border>
    <border>
      <left/>
      <right/>
      <top/>
      <bottom style="medium">
        <color rgb="FFC6A15B"/>
      </bottom>
      <diagonal/>
    </border>
    <border>
      <left style="thin">
        <color rgb="FFC6A15B"/>
      </left>
      <right style="thin">
        <color rgb="FFC6A15B"/>
      </right>
      <top style="thin">
        <color rgb="FFC6A15B"/>
      </top>
      <bottom/>
      <diagonal/>
    </border>
    <border>
      <left style="thin">
        <color rgb="FFC6A15B"/>
      </left>
      <right style="thin">
        <color rgb="FFC6A15B"/>
      </right>
      <top/>
      <bottom/>
      <diagonal/>
    </border>
    <border>
      <left style="thin">
        <color rgb="FFC6A15B"/>
      </left>
      <right style="thin">
        <color rgb="FFC6A15B"/>
      </right>
      <top/>
      <bottom style="thin">
        <color rgb="FFC6A15B"/>
      </bottom>
      <diagonal/>
    </border>
  </borders>
  <cellStyleXfs count="1">
    <xf numFmtId="0" fontId="0" fillId="0" borderId="0"/>
  </cellStyleXfs>
  <cellXfs count="54">
    <xf numFmtId="0" fontId="0" fillId="0" borderId="0" xfId="0"/>
    <xf numFmtId="166" fontId="11" fillId="7" borderId="4" xfId="0" applyNumberFormat="1" applyFont="1" applyFill="1" applyBorder="1" applyAlignment="1">
      <alignment horizontal="left" vertical="center" indent="1"/>
    </xf>
    <xf numFmtId="2" fontId="10" fillId="7" borderId="4" xfId="0" applyNumberFormat="1" applyFont="1" applyFill="1" applyBorder="1" applyAlignment="1">
      <alignment horizontal="left" vertical="center" indent="1"/>
    </xf>
    <xf numFmtId="0" fontId="8" fillId="7" borderId="3" xfId="0" applyFont="1" applyFill="1" applyBorder="1" applyAlignment="1">
      <alignment horizontal="left" vertical="center" indent="1"/>
    </xf>
    <xf numFmtId="166" fontId="9" fillId="6" borderId="1" xfId="0" applyNumberFormat="1" applyFont="1" applyFill="1" applyBorder="1" applyAlignment="1">
      <alignment horizontal="center" vertical="center" wrapText="1"/>
    </xf>
    <xf numFmtId="2" fontId="9" fillId="6" borderId="1" xfId="0" applyNumberFormat="1" applyFont="1" applyFill="1" applyBorder="1" applyAlignment="1">
      <alignment horizontal="center" vertical="center" wrapText="1"/>
    </xf>
    <xf numFmtId="165" fontId="9" fillId="6" borderId="1" xfId="0" applyNumberFormat="1" applyFont="1" applyFill="1" applyBorder="1" applyAlignment="1">
      <alignment horizontal="center" vertical="center" wrapText="1"/>
    </xf>
    <xf numFmtId="164" fontId="9" fillId="6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6" fillId="0" borderId="2" xfId="0" applyFont="1" applyBorder="1" applyAlignment="1">
      <alignment horizontal="right" vertical="center" indent="1"/>
    </xf>
    <xf numFmtId="0" fontId="5" fillId="0" borderId="2" xfId="0" applyFont="1" applyBorder="1" applyAlignment="1">
      <alignment horizontal="left" vertical="center" indent="1"/>
    </xf>
    <xf numFmtId="0" fontId="4" fillId="4" borderId="0" xfId="0" applyFont="1" applyFill="1" applyAlignment="1">
      <alignment horizontal="left" vertical="center" indent="2"/>
    </xf>
    <xf numFmtId="0" fontId="1" fillId="2" borderId="0" xfId="0" applyFont="1" applyFill="1" applyAlignment="1">
      <alignment horizontal="left" vertical="center" indent="2"/>
    </xf>
    <xf numFmtId="0" fontId="2" fillId="0" borderId="0" xfId="0" applyFont="1"/>
    <xf numFmtId="0" fontId="3" fillId="3" borderId="1" xfId="0" applyFont="1" applyFill="1" applyBorder="1" applyAlignment="1">
      <alignment horizontal="left" vertical="center" wrapText="1"/>
    </xf>
    <xf numFmtId="164" fontId="14" fillId="8" borderId="1" xfId="0" applyNumberFormat="1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167" fontId="15" fillId="6" borderId="1" xfId="0" applyNumberFormat="1" applyFont="1" applyFill="1" applyBorder="1" applyAlignment="1">
      <alignment horizontal="center" vertical="center" wrapText="1"/>
    </xf>
    <xf numFmtId="168" fontId="14" fillId="8" borderId="1" xfId="0" applyNumberFormat="1" applyFont="1" applyFill="1" applyBorder="1" applyAlignment="1">
      <alignment horizontal="center" vertical="center" wrapText="1"/>
    </xf>
    <xf numFmtId="168" fontId="15" fillId="8" borderId="1" xfId="0" applyNumberFormat="1" applyFont="1" applyFill="1" applyBorder="1" applyAlignment="1">
      <alignment horizontal="center" vertical="center" wrapText="1"/>
    </xf>
    <xf numFmtId="169" fontId="14" fillId="8" borderId="1" xfId="0" applyNumberFormat="1" applyFont="1" applyFill="1" applyBorder="1" applyAlignment="1">
      <alignment horizontal="center" vertical="center" wrapText="1"/>
    </xf>
    <xf numFmtId="166" fontId="14" fillId="8" borderId="1" xfId="0" applyNumberFormat="1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7" fillId="0" borderId="0" xfId="0" applyFont="1"/>
    <xf numFmtId="164" fontId="14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68" fontId="14" fillId="3" borderId="1" xfId="0" applyNumberFormat="1" applyFont="1" applyFill="1" applyBorder="1" applyAlignment="1">
      <alignment horizontal="center" vertical="center" wrapText="1"/>
    </xf>
    <xf numFmtId="168" fontId="15" fillId="3" borderId="1" xfId="0" applyNumberFormat="1" applyFont="1" applyFill="1" applyBorder="1" applyAlignment="1">
      <alignment horizontal="center" vertical="center" wrapText="1"/>
    </xf>
    <xf numFmtId="169" fontId="14" fillId="3" borderId="1" xfId="0" applyNumberFormat="1" applyFont="1" applyFill="1" applyBorder="1" applyAlignment="1">
      <alignment horizontal="center" vertical="center" wrapText="1"/>
    </xf>
    <xf numFmtId="166" fontId="14" fillId="3" borderId="1" xfId="0" applyNumberFormat="1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vertical="center" wrapText="1"/>
    </xf>
    <xf numFmtId="166" fontId="18" fillId="2" borderId="1" xfId="0" applyNumberFormat="1" applyFont="1" applyFill="1" applyBorder="1" applyAlignment="1">
      <alignment horizontal="center" vertical="center" wrapText="1"/>
    </xf>
    <xf numFmtId="166" fontId="19" fillId="2" borderId="1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24" fillId="8" borderId="1" xfId="0" applyFont="1" applyFill="1" applyBorder="1" applyAlignment="1">
      <alignment horizontal="center" vertical="center" wrapText="1"/>
    </xf>
    <xf numFmtId="0" fontId="25" fillId="9" borderId="1" xfId="0" applyFont="1" applyFill="1" applyBorder="1" applyAlignment="1">
      <alignment horizontal="center" vertical="center" wrapText="1"/>
    </xf>
    <xf numFmtId="0" fontId="26" fillId="10" borderId="1" xfId="0" applyFont="1" applyFill="1" applyBorder="1" applyAlignment="1">
      <alignment horizontal="center" vertical="center" wrapText="1"/>
    </xf>
    <xf numFmtId="0" fontId="27" fillId="11" borderId="1" xfId="0" applyFont="1" applyFill="1" applyBorder="1" applyAlignment="1">
      <alignment horizontal="center" vertical="center" wrapText="1"/>
    </xf>
    <xf numFmtId="0" fontId="28" fillId="12" borderId="1" xfId="0" applyFont="1" applyFill="1" applyBorder="1" applyAlignment="1">
      <alignment horizontal="center" vertical="center" wrapText="1"/>
    </xf>
    <xf numFmtId="0" fontId="29" fillId="13" borderId="1" xfId="0" applyFont="1" applyFill="1" applyBorder="1" applyAlignment="1">
      <alignment horizontal="center" vertical="center" wrapText="1"/>
    </xf>
    <xf numFmtId="166" fontId="10" fillId="7" borderId="4" xfId="0" applyNumberFormat="1" applyFont="1" applyFill="1" applyBorder="1" applyAlignment="1">
      <alignment horizontal="left" vertical="center" indent="1"/>
    </xf>
    <xf numFmtId="0" fontId="12" fillId="7" borderId="5" xfId="0" applyFont="1" applyFill="1" applyBorder="1" applyAlignment="1">
      <alignment horizontal="left" vertical="center" indent="1"/>
    </xf>
    <xf numFmtId="0" fontId="18" fillId="2" borderId="1" xfId="0" applyFont="1" applyFill="1" applyBorder="1" applyAlignment="1">
      <alignment horizontal="right" vertical="center"/>
    </xf>
    <xf numFmtId="0" fontId="20" fillId="2" borderId="1" xfId="0" applyFont="1" applyFill="1" applyBorder="1" applyAlignment="1">
      <alignment horizontal="left" vertical="center" wrapText="1"/>
    </xf>
    <xf numFmtId="0" fontId="21" fillId="5" borderId="1" xfId="0" applyFont="1" applyFill="1" applyBorder="1" applyAlignment="1">
      <alignment horizontal="left" vertical="center" wrapText="1"/>
    </xf>
    <xf numFmtId="1" fontId="22" fillId="8" borderId="1" xfId="0" applyNumberFormat="1" applyFont="1" applyFill="1" applyBorder="1" applyAlignment="1">
      <alignment horizontal="center" vertical="center" wrapText="1"/>
    </xf>
    <xf numFmtId="0" fontId="23" fillId="6" borderId="1" xfId="0" applyFont="1" applyFill="1" applyBorder="1"/>
    <xf numFmtId="0" fontId="12" fillId="3" borderId="0" xfId="0" applyFont="1" applyFill="1" applyAlignment="1">
      <alignment horizontal="left" vertical="top" wrapText="1"/>
    </xf>
    <xf numFmtId="0" fontId="13" fillId="2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</cellXfs>
  <cellStyles count="1">
    <cellStyle name="Standard" xfId="0" builtinId="0"/>
  </cellStyles>
  <dxfs count="13">
    <dxf>
      <font>
        <b/>
        <sz val="9"/>
        <color rgb="FF1E6B37"/>
        <name val="Calibri"/>
        <charset val="1"/>
      </font>
    </dxf>
    <dxf>
      <font>
        <b/>
        <sz val="9"/>
        <color rgb="FFA3372B"/>
        <name val="Calibri"/>
        <charset val="1"/>
      </font>
    </dxf>
    <dxf>
      <font>
        <b/>
        <sz val="18"/>
        <color rgb="FF1E6B37"/>
        <name val="Calibri"/>
        <charset val="1"/>
      </font>
    </dxf>
    <dxf>
      <font>
        <b/>
        <sz val="18"/>
        <color rgb="FFA3372B"/>
        <name val="Calibri"/>
        <charset val="1"/>
      </font>
    </dxf>
    <dxf>
      <font>
        <b/>
        <sz val="9"/>
        <color rgb="FFA3372B"/>
        <name val="Calibri"/>
        <charset val="1"/>
      </font>
      <fill>
        <patternFill>
          <bgColor rgb="FFF6D9D6"/>
        </patternFill>
      </fill>
    </dxf>
    <dxf>
      <font>
        <b/>
        <sz val="9"/>
        <color rgb="FF1E6B37"/>
        <name val="Calibri"/>
        <charset val="1"/>
      </font>
      <fill>
        <patternFill>
          <bgColor rgb="FFD8ECD9"/>
        </patternFill>
      </fill>
    </dxf>
    <dxf>
      <font>
        <b/>
        <sz val="18"/>
        <color rgb="FF1E6B37"/>
        <name val="Calibri"/>
        <charset val="1"/>
      </font>
    </dxf>
    <dxf>
      <font>
        <b/>
        <sz val="18"/>
        <color rgb="FFA3372B"/>
        <name val="Calibri"/>
        <charset val="1"/>
      </font>
    </dxf>
    <dxf>
      <font>
        <b/>
        <sz val="9"/>
        <color rgb="FF1C6B63"/>
        <name val="Calibri"/>
        <charset val="1"/>
      </font>
      <fill>
        <patternFill>
          <bgColor rgb="FFDBEBE9"/>
        </patternFill>
      </fill>
    </dxf>
    <dxf>
      <font>
        <b/>
        <sz val="9"/>
        <color rgb="FF836A2E"/>
        <name val="Calibri"/>
        <charset val="1"/>
      </font>
      <fill>
        <patternFill>
          <bgColor rgb="FFEFE4CC"/>
        </patternFill>
      </fill>
    </dxf>
    <dxf>
      <font>
        <b/>
        <sz val="9"/>
        <color rgb="FFA3372B"/>
        <name val="Calibri"/>
        <charset val="1"/>
      </font>
      <fill>
        <patternFill>
          <bgColor rgb="FFF6D9D6"/>
        </patternFill>
      </fill>
    </dxf>
    <dxf>
      <font>
        <b/>
        <sz val="9"/>
        <color rgb="FF2E4A7A"/>
        <name val="Calibri"/>
        <charset val="1"/>
      </font>
      <fill>
        <patternFill>
          <bgColor rgb="FFDCE6F5"/>
        </patternFill>
      </fill>
    </dxf>
    <dxf>
      <font>
        <b/>
        <sz val="9"/>
        <color rgb="FF5B6771"/>
        <name val="Calibri"/>
        <charset val="1"/>
      </font>
      <fill>
        <patternFill>
          <bgColor rgb="FFE6E9EB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4F8F8"/>
      <rgbColor rgb="FFFF00FF"/>
      <rgbColor rgb="FF00FFFF"/>
      <rgbColor rgb="FF800000"/>
      <rgbColor rgb="FF1E6B37"/>
      <rgbColor rgb="FF000080"/>
      <rgbColor rgb="FF836A2E"/>
      <rgbColor rgb="FF800080"/>
      <rgbColor rgb="FF1C6B63"/>
      <rgbColor rgb="FFC4D0D3"/>
      <rgbColor rgb="FF878787"/>
      <rgbColor rgb="FF9999FF"/>
      <rgbColor rgb="FF993366"/>
      <rgbColor rgb="FFFFFBEC"/>
      <rgbColor rgb="FFDBEBE9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6F0F0"/>
      <rgbColor rgb="FFD8ECD9"/>
      <rgbColor rgb="FFEFE4CC"/>
      <rgbColor rgb="FFDCE6F5"/>
      <rgbColor rgb="FFE7EEEF"/>
      <rgbColor rgb="FFE6E9EB"/>
      <rgbColor rgb="FFF6D9D6"/>
      <rgbColor rgb="FF3366FF"/>
      <rgbColor rgb="FF33CCCC"/>
      <rgbColor rgb="FF99CC00"/>
      <rgbColor rgb="FFFFCC00"/>
      <rgbColor rgb="FFFF9900"/>
      <rgbColor rgb="FFFF6600"/>
      <rgbColor rgb="FF63707A"/>
      <rgbColor rgb="FFC6A15B"/>
      <rgbColor rgb="FF13323A"/>
      <rgbColor rgb="FF5B6771"/>
      <rgbColor rgb="FF003300"/>
      <rgbColor rgb="FF1C4A54"/>
      <rgbColor rgb="FFA3372B"/>
      <rgbColor rgb="FF993366"/>
      <rgbColor rgb="FF2E4A7A"/>
      <rgbColor rgb="FF20272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Kumulierter Saldo (h) im Monatsverlauf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Monatsnachweis!$J$20</c:f>
              <c:strCache>
                <c:ptCount val="1"/>
                <c:pt idx="0">
                  <c:v>Saldo (h)</c:v>
                </c:pt>
              </c:strCache>
            </c:strRef>
          </c:tx>
          <c:spPr>
            <a:ln w="25920">
              <a:solidFill>
                <a:srgbClr val="1C4A54"/>
              </a:solidFill>
              <a:round/>
            </a:ln>
          </c:spPr>
          <c:marker>
            <c:symbol val="circle"/>
            <c:size val="5"/>
            <c:spPr>
              <a:solidFill>
                <a:srgbClr val="1C4A54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Monatsnachweis!$M$21:$M$51</c:f>
              <c:strCache>
                <c:ptCount val="31"/>
                <c:pt idx="0">
                  <c:v>01.03.</c:v>
                </c:pt>
                <c:pt idx="1">
                  <c:v>02.03.</c:v>
                </c:pt>
                <c:pt idx="2">
                  <c:v>03.03.</c:v>
                </c:pt>
                <c:pt idx="3">
                  <c:v>04.03.</c:v>
                </c:pt>
                <c:pt idx="4">
                  <c:v>05.03.</c:v>
                </c:pt>
                <c:pt idx="5">
                  <c:v>06.03.</c:v>
                </c:pt>
                <c:pt idx="6">
                  <c:v>07.03.</c:v>
                </c:pt>
                <c:pt idx="7">
                  <c:v>08.03.</c:v>
                </c:pt>
                <c:pt idx="8">
                  <c:v>09.03.</c:v>
                </c:pt>
                <c:pt idx="9">
                  <c:v>10.03.</c:v>
                </c:pt>
                <c:pt idx="10">
                  <c:v>11.03.</c:v>
                </c:pt>
                <c:pt idx="11">
                  <c:v>12.03.</c:v>
                </c:pt>
                <c:pt idx="12">
                  <c:v>13.03.</c:v>
                </c:pt>
                <c:pt idx="13">
                  <c:v>14.03.</c:v>
                </c:pt>
                <c:pt idx="14">
                  <c:v>15.03.</c:v>
                </c:pt>
                <c:pt idx="15">
                  <c:v>16.03.</c:v>
                </c:pt>
                <c:pt idx="16">
                  <c:v>17.03.</c:v>
                </c:pt>
                <c:pt idx="17">
                  <c:v>18.03.</c:v>
                </c:pt>
                <c:pt idx="18">
                  <c:v>19.03.</c:v>
                </c:pt>
                <c:pt idx="19">
                  <c:v>20.03.</c:v>
                </c:pt>
                <c:pt idx="20">
                  <c:v>21.03.</c:v>
                </c:pt>
                <c:pt idx="21">
                  <c:v>22.03.</c:v>
                </c:pt>
                <c:pt idx="22">
                  <c:v>23.03.</c:v>
                </c:pt>
                <c:pt idx="23">
                  <c:v>24.03.</c:v>
                </c:pt>
                <c:pt idx="24">
                  <c:v>25.03.</c:v>
                </c:pt>
                <c:pt idx="25">
                  <c:v>26.03.</c:v>
                </c:pt>
                <c:pt idx="26">
                  <c:v>27.03.</c:v>
                </c:pt>
                <c:pt idx="27">
                  <c:v>28.03.</c:v>
                </c:pt>
                <c:pt idx="28">
                  <c:v>29.03.</c:v>
                </c:pt>
                <c:pt idx="29">
                  <c:v>30.03.</c:v>
                </c:pt>
                <c:pt idx="30">
                  <c:v>31.03.</c:v>
                </c:pt>
              </c:strCache>
            </c:strRef>
          </c:cat>
          <c:val>
            <c:numRef>
              <c:f>Monatsnachweis!$J$21:$J$51</c:f>
              <c:numCache>
                <c:formatCode>\+0.00;\-0.00;0.00</c:formatCode>
                <c:ptCount val="31"/>
                <c:pt idx="0">
                  <c:v>3.5</c:v>
                </c:pt>
                <c:pt idx="1">
                  <c:v>3.5000000000000089</c:v>
                </c:pt>
                <c:pt idx="2">
                  <c:v>4.5000000000000249</c:v>
                </c:pt>
                <c:pt idx="3">
                  <c:v>4.5000000000000098</c:v>
                </c:pt>
                <c:pt idx="4">
                  <c:v>4.0000000000000027</c:v>
                </c:pt>
                <c:pt idx="5">
                  <c:v>4.2500000000000044</c:v>
                </c:pt>
                <c:pt idx="6">
                  <c:v>8.2500000000000107</c:v>
                </c:pt>
                <c:pt idx="7">
                  <c:v>8.2500000000000107</c:v>
                </c:pt>
                <c:pt idx="8">
                  <c:v>9.0000000000000018</c:v>
                </c:pt>
                <c:pt idx="9">
                  <c:v>9.0000000000000018</c:v>
                </c:pt>
                <c:pt idx="10">
                  <c:v>8.5000000000000178</c:v>
                </c:pt>
                <c:pt idx="11">
                  <c:v>8.5000000000000266</c:v>
                </c:pt>
                <c:pt idx="12">
                  <c:v>9.5000000000000426</c:v>
                </c:pt>
                <c:pt idx="13">
                  <c:v>9.5000000000000426</c:v>
                </c:pt>
                <c:pt idx="14">
                  <c:v>9.5000000000000426</c:v>
                </c:pt>
                <c:pt idx="15">
                  <c:v>9.5000000000000284</c:v>
                </c:pt>
                <c:pt idx="16">
                  <c:v>9.0000000000000213</c:v>
                </c:pt>
                <c:pt idx="17">
                  <c:v>9.2500000000000231</c:v>
                </c:pt>
                <c:pt idx="18">
                  <c:v>10.000000000000014</c:v>
                </c:pt>
                <c:pt idx="19">
                  <c:v>9.5000000000000302</c:v>
                </c:pt>
                <c:pt idx="20">
                  <c:v>9.5000000000000302</c:v>
                </c:pt>
                <c:pt idx="21">
                  <c:v>9.5000000000000302</c:v>
                </c:pt>
                <c:pt idx="22">
                  <c:v>9.5000000000000302</c:v>
                </c:pt>
                <c:pt idx="23">
                  <c:v>9.5000000000000302</c:v>
                </c:pt>
                <c:pt idx="24">
                  <c:v>9.5000000000000302</c:v>
                </c:pt>
                <c:pt idx="25">
                  <c:v>9.5000000000000302</c:v>
                </c:pt>
                <c:pt idx="26">
                  <c:v>9.5000000000000302</c:v>
                </c:pt>
                <c:pt idx="27">
                  <c:v>9.5000000000000302</c:v>
                </c:pt>
                <c:pt idx="28">
                  <c:v>9.5000000000000302</c:v>
                </c:pt>
                <c:pt idx="29">
                  <c:v>9.5000000000000391</c:v>
                </c:pt>
                <c:pt idx="30">
                  <c:v>10.500000000000055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6E-4EEB-895E-EA4F93582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63767994"/>
        <c:axId val="457733"/>
      </c:lineChart>
      <c:catAx>
        <c:axId val="63767994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Tag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457733"/>
        <c:crosses val="autoZero"/>
        <c:auto val="1"/>
        <c:lblAlgn val="ctr"/>
        <c:lblOffset val="100"/>
        <c:noMultiLvlLbl val="0"/>
      </c:catAx>
      <c:valAx>
        <c:axId val="45773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Stunden (h)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+0.00;\-0.00;0.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63767994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65</xdr:row>
      <xdr:rowOff>0</xdr:rowOff>
    </xdr:from>
    <xdr:to>
      <xdr:col>11</xdr:col>
      <xdr:colOff>653760</xdr:colOff>
      <xdr:row>79</xdr:row>
      <xdr:rowOff>32760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5"/>
  <sheetViews>
    <sheetView showGridLines="0" tabSelected="1" zoomScaleNormal="100" workbookViewId="0">
      <selection activeCell="O36" sqref="O36"/>
    </sheetView>
  </sheetViews>
  <sheetFormatPr baseColWidth="10" defaultColWidth="8.7109375" defaultRowHeight="15" x14ac:dyDescent="0.25"/>
  <cols>
    <col min="1" max="1" width="11" customWidth="1"/>
    <col min="2" max="2" width="6" customWidth="1"/>
    <col min="3" max="3" width="15" customWidth="1"/>
    <col min="4" max="6" width="8.42578125" customWidth="1"/>
    <col min="7" max="8" width="9" customWidth="1"/>
    <col min="9" max="10" width="11" customWidth="1"/>
    <col min="11" max="11" width="26" customWidth="1"/>
    <col min="12" max="12" width="12" customWidth="1"/>
    <col min="13" max="13" width="9" customWidth="1"/>
    <col min="15" max="15" width="16" customWidth="1"/>
    <col min="16" max="16" width="9" customWidth="1"/>
  </cols>
  <sheetData>
    <row r="1" spans="1:16" ht="16.5" customHeight="1" x14ac:dyDescent="0.25">
      <c r="A1" s="14" t="s">
        <v>68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O1" s="15" t="s">
        <v>0</v>
      </c>
    </row>
    <row r="2" spans="1:16" ht="16.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O2" s="16" t="s">
        <v>1</v>
      </c>
      <c r="P2" s="16" t="s">
        <v>2</v>
      </c>
    </row>
    <row r="3" spans="1:16" ht="12.75" customHeigh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O3" s="16" t="s">
        <v>3</v>
      </c>
      <c r="P3" s="16" t="s">
        <v>4</v>
      </c>
    </row>
    <row r="4" spans="1:16" ht="18" customHeight="1" x14ac:dyDescent="0.25">
      <c r="A4" s="13" t="s">
        <v>5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O4" s="16" t="s">
        <v>6</v>
      </c>
      <c r="P4" s="16" t="s">
        <v>7</v>
      </c>
    </row>
    <row r="5" spans="1:16" x14ac:dyDescent="0.25">
      <c r="O5" s="16" t="s">
        <v>8</v>
      </c>
    </row>
    <row r="6" spans="1:16" ht="11.25" customHeight="1" x14ac:dyDescent="0.25">
      <c r="A6" s="12" t="s">
        <v>9</v>
      </c>
      <c r="B6" s="12"/>
      <c r="C6" s="12"/>
      <c r="D6" s="12"/>
      <c r="E6" s="12"/>
      <c r="F6" s="12"/>
      <c r="G6" s="12"/>
      <c r="H6" s="12"/>
      <c r="I6" s="11" t="str">
        <f>"Zeitraum:  "&amp;CHOOSE(MONTH($G$9),"Januar","Februar","März","April","Mai","Juni","Juli","August","September","Oktober","November","Dezember")&amp;" "&amp;YEAR($G$9)</f>
        <v>Zeitraum:  März 2026</v>
      </c>
      <c r="J6" s="11"/>
      <c r="K6" s="11"/>
      <c r="L6" s="11"/>
      <c r="O6" s="16" t="s">
        <v>10</v>
      </c>
    </row>
    <row r="7" spans="1:16" ht="19.5" customHeight="1" x14ac:dyDescent="0.25">
      <c r="A7" s="10" t="s">
        <v>11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O7" s="16" t="s">
        <v>12</v>
      </c>
    </row>
    <row r="8" spans="1:16" ht="19.5" customHeight="1" x14ac:dyDescent="0.25">
      <c r="A8" s="9" t="s">
        <v>13</v>
      </c>
      <c r="B8" s="9"/>
      <c r="C8" s="8" t="s">
        <v>14</v>
      </c>
      <c r="D8" s="8"/>
      <c r="E8" s="9" t="s">
        <v>15</v>
      </c>
      <c r="F8" s="9"/>
      <c r="G8" s="8" t="s">
        <v>16</v>
      </c>
      <c r="H8" s="8"/>
      <c r="I8" s="9" t="s">
        <v>17</v>
      </c>
      <c r="J8" s="9"/>
      <c r="K8" s="8" t="s">
        <v>18</v>
      </c>
      <c r="L8" s="8"/>
      <c r="O8" s="16" t="s">
        <v>19</v>
      </c>
    </row>
    <row r="9" spans="1:16" ht="19.5" customHeight="1" x14ac:dyDescent="0.25">
      <c r="A9" s="9" t="s">
        <v>20</v>
      </c>
      <c r="B9" s="9"/>
      <c r="C9" s="8" t="s">
        <v>21</v>
      </c>
      <c r="D9" s="8"/>
      <c r="E9" s="9" t="s">
        <v>22</v>
      </c>
      <c r="F9" s="9"/>
      <c r="G9" s="7">
        <v>46082</v>
      </c>
      <c r="H9" s="7"/>
      <c r="I9" s="9" t="s">
        <v>23</v>
      </c>
      <c r="J9" s="9"/>
      <c r="K9" s="6">
        <v>40</v>
      </c>
      <c r="L9" s="6"/>
    </row>
    <row r="10" spans="1:16" ht="19.5" customHeight="1" x14ac:dyDescent="0.25">
      <c r="A10" s="9" t="s">
        <v>24</v>
      </c>
      <c r="B10" s="9"/>
      <c r="C10" s="5">
        <v>8</v>
      </c>
      <c r="D10" s="5"/>
      <c r="E10" s="9" t="s">
        <v>25</v>
      </c>
      <c r="F10" s="9"/>
      <c r="G10" s="4">
        <v>3.5</v>
      </c>
      <c r="H10" s="4"/>
      <c r="I10" s="9" t="s">
        <v>26</v>
      </c>
      <c r="J10" s="9"/>
      <c r="K10" s="7">
        <v>46112</v>
      </c>
      <c r="L10" s="7"/>
    </row>
    <row r="12" spans="1:16" ht="19.5" customHeight="1" x14ac:dyDescent="0.25">
      <c r="A12" s="10" t="s">
        <v>27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6" ht="13.5" customHeight="1" x14ac:dyDescent="0.25">
      <c r="A13" s="3" t="s">
        <v>28</v>
      </c>
      <c r="B13" s="3"/>
      <c r="C13" s="3"/>
      <c r="D13" s="3" t="s">
        <v>29</v>
      </c>
      <c r="E13" s="3"/>
      <c r="F13" s="3"/>
      <c r="G13" s="3" t="s">
        <v>30</v>
      </c>
      <c r="H13" s="3"/>
      <c r="I13" s="3"/>
      <c r="J13" s="3" t="s">
        <v>31</v>
      </c>
      <c r="K13" s="3"/>
      <c r="L13" s="3"/>
    </row>
    <row r="14" spans="1:16" ht="22.5" customHeight="1" x14ac:dyDescent="0.25">
      <c r="A14" s="2">
        <f>SUM(G21:G51)</f>
        <v>135.00000000000006</v>
      </c>
      <c r="B14" s="2"/>
      <c r="C14" s="2"/>
      <c r="D14" s="2">
        <f>SUM(H21:H51)</f>
        <v>128</v>
      </c>
      <c r="E14" s="2"/>
      <c r="F14" s="2"/>
      <c r="G14" s="1">
        <f>SUM(I21:I51)</f>
        <v>7.0000000000000551</v>
      </c>
      <c r="H14" s="1"/>
      <c r="I14" s="1"/>
      <c r="J14" s="44">
        <f>$G$10+SUM(I21:I51)</f>
        <v>10.500000000000055</v>
      </c>
      <c r="K14" s="44"/>
      <c r="L14" s="44"/>
    </row>
    <row r="15" spans="1:16" ht="13.5" customHeight="1" x14ac:dyDescent="0.25">
      <c r="A15" s="45" t="s">
        <v>32</v>
      </c>
      <c r="B15" s="45"/>
      <c r="C15" s="45"/>
      <c r="D15" s="45" t="s">
        <v>33</v>
      </c>
      <c r="E15" s="45"/>
      <c r="F15" s="45"/>
      <c r="G15" s="45" t="s">
        <v>34</v>
      </c>
      <c r="H15" s="45"/>
      <c r="I15" s="45"/>
      <c r="J15" s="45" t="s">
        <v>35</v>
      </c>
      <c r="K15" s="45"/>
      <c r="L15" s="45"/>
    </row>
    <row r="16" spans="1:16" ht="5.25" customHeight="1" x14ac:dyDescent="0.25"/>
    <row r="17" spans="1:13" ht="5.25" customHeight="1" x14ac:dyDescent="0.25"/>
    <row r="18" spans="1:13" ht="5.25" customHeight="1" x14ac:dyDescent="0.25"/>
    <row r="19" spans="1:13" ht="19.5" customHeight="1" x14ac:dyDescent="0.25">
      <c r="A19" s="10" t="s">
        <v>36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3" s="53" customFormat="1" ht="27.75" customHeight="1" x14ac:dyDescent="0.25">
      <c r="A20" s="52" t="s">
        <v>37</v>
      </c>
      <c r="B20" s="52" t="s">
        <v>38</v>
      </c>
      <c r="C20" s="52" t="s">
        <v>39</v>
      </c>
      <c r="D20" s="52" t="s">
        <v>40</v>
      </c>
      <c r="E20" s="52" t="s">
        <v>41</v>
      </c>
      <c r="F20" s="52" t="s">
        <v>42</v>
      </c>
      <c r="G20" s="52" t="s">
        <v>43</v>
      </c>
      <c r="H20" s="52" t="s">
        <v>44</v>
      </c>
      <c r="I20" s="52" t="s">
        <v>45</v>
      </c>
      <c r="J20" s="52" t="s">
        <v>46</v>
      </c>
      <c r="K20" s="52" t="s">
        <v>47</v>
      </c>
      <c r="L20" s="52" t="s">
        <v>48</v>
      </c>
    </row>
    <row r="21" spans="1:13" ht="18.75" customHeight="1" x14ac:dyDescent="0.25">
      <c r="A21" s="17">
        <f t="shared" ref="A21:A51" si="0">IF((ROW()-20)&lt;=DAY(EOMONTH($G$9,0)),DATE(YEAR($G$9),MONTH($G$9),ROW()-20),"")</f>
        <v>46082</v>
      </c>
      <c r="B21" s="18" t="str">
        <f t="shared" ref="B21:B51" si="1">IF($A21="","",CHOOSE(WEEKDAY($A21,2),"Mo","Di","Mi","Do","Fr","Sa","So"))</f>
        <v>So</v>
      </c>
      <c r="C21" s="19" t="s">
        <v>3</v>
      </c>
      <c r="D21" s="20"/>
      <c r="E21" s="20"/>
      <c r="F21" s="20"/>
      <c r="G21" s="21">
        <f t="shared" ref="G21:G51" si="2">IF(OR($D21="",$E21=""),0,($E21-$D21-$F21)*24)</f>
        <v>0</v>
      </c>
      <c r="H21" s="22">
        <f t="shared" ref="H21:H51" si="3">IF($A21="",0,IF($C21="Arbeitstag",$C$10,0))</f>
        <v>0</v>
      </c>
      <c r="I21" s="23">
        <f t="shared" ref="I21:I51" si="4">IF($A21="",0,$G21-$H21)</f>
        <v>0</v>
      </c>
      <c r="J21" s="24">
        <f>$G$10+$I21</f>
        <v>3.5</v>
      </c>
      <c r="K21" s="25"/>
      <c r="L21" s="26" t="s">
        <v>7</v>
      </c>
      <c r="M21" s="27" t="str">
        <f t="shared" ref="M21:M51" si="5">IF($A21="","",TEXT(DAY($A21),"00")&amp;"."&amp;TEXT(MONTH($A21),"00")&amp;".")</f>
        <v>01.03.</v>
      </c>
    </row>
    <row r="22" spans="1:13" ht="18.75" customHeight="1" x14ac:dyDescent="0.25">
      <c r="A22" s="28">
        <f t="shared" si="0"/>
        <v>46083</v>
      </c>
      <c r="B22" s="29" t="str">
        <f t="shared" si="1"/>
        <v>Mo</v>
      </c>
      <c r="C22" s="19" t="s">
        <v>1</v>
      </c>
      <c r="D22" s="20">
        <v>0.33333333333333298</v>
      </c>
      <c r="E22" s="20">
        <v>0.6875</v>
      </c>
      <c r="F22" s="20">
        <v>2.0833333333333301E-2</v>
      </c>
      <c r="G22" s="30">
        <f t="shared" si="2"/>
        <v>8.0000000000000089</v>
      </c>
      <c r="H22" s="31">
        <f t="shared" si="3"/>
        <v>8</v>
      </c>
      <c r="I22" s="32">
        <f t="shared" si="4"/>
        <v>8.8817841970012523E-15</v>
      </c>
      <c r="J22" s="33">
        <f t="shared" ref="J22:J51" si="6">$J21+$I22</f>
        <v>3.5000000000000089</v>
      </c>
      <c r="K22" s="25"/>
      <c r="L22" s="26"/>
      <c r="M22" s="27" t="str">
        <f t="shared" si="5"/>
        <v>02.03.</v>
      </c>
    </row>
    <row r="23" spans="1:13" ht="18.75" customHeight="1" x14ac:dyDescent="0.25">
      <c r="A23" s="17">
        <f t="shared" si="0"/>
        <v>46084</v>
      </c>
      <c r="B23" s="18" t="str">
        <f t="shared" si="1"/>
        <v>Di</v>
      </c>
      <c r="C23" s="19" t="s">
        <v>1</v>
      </c>
      <c r="D23" s="20">
        <v>0.33333333333333298</v>
      </c>
      <c r="E23" s="20">
        <v>0.72916666666666696</v>
      </c>
      <c r="F23" s="20">
        <v>2.0833333333333301E-2</v>
      </c>
      <c r="G23" s="21">
        <f t="shared" si="2"/>
        <v>9.000000000000016</v>
      </c>
      <c r="H23" s="22">
        <f t="shared" si="3"/>
        <v>8</v>
      </c>
      <c r="I23" s="23">
        <f t="shared" si="4"/>
        <v>1.000000000000016</v>
      </c>
      <c r="J23" s="24">
        <f t="shared" si="6"/>
        <v>4.5000000000000249</v>
      </c>
      <c r="K23" s="25" t="s">
        <v>49</v>
      </c>
      <c r="L23" s="26" t="s">
        <v>2</v>
      </c>
      <c r="M23" s="27" t="str">
        <f t="shared" si="5"/>
        <v>03.03.</v>
      </c>
    </row>
    <row r="24" spans="1:13" ht="18.75" customHeight="1" x14ac:dyDescent="0.25">
      <c r="A24" s="28">
        <f t="shared" si="0"/>
        <v>46085</v>
      </c>
      <c r="B24" s="29" t="str">
        <f t="shared" si="1"/>
        <v>Mi</v>
      </c>
      <c r="C24" s="19" t="s">
        <v>1</v>
      </c>
      <c r="D24" s="20">
        <v>0.32291666666666702</v>
      </c>
      <c r="E24" s="20">
        <v>0.67708333333333304</v>
      </c>
      <c r="F24" s="20">
        <v>2.0833333333333301E-2</v>
      </c>
      <c r="G24" s="30">
        <f t="shared" si="2"/>
        <v>7.9999999999999849</v>
      </c>
      <c r="H24" s="31">
        <f t="shared" si="3"/>
        <v>8</v>
      </c>
      <c r="I24" s="32">
        <f t="shared" si="4"/>
        <v>-1.5099033134902129E-14</v>
      </c>
      <c r="J24" s="33">
        <f t="shared" si="6"/>
        <v>4.5000000000000098</v>
      </c>
      <c r="K24" s="25"/>
      <c r="L24" s="26"/>
      <c r="M24" s="27" t="str">
        <f t="shared" si="5"/>
        <v>04.03.</v>
      </c>
    </row>
    <row r="25" spans="1:13" ht="18.75" customHeight="1" x14ac:dyDescent="0.25">
      <c r="A25" s="17">
        <f t="shared" si="0"/>
        <v>46086</v>
      </c>
      <c r="B25" s="18" t="str">
        <f t="shared" si="1"/>
        <v>Do</v>
      </c>
      <c r="C25" s="19" t="s">
        <v>1</v>
      </c>
      <c r="D25" s="20">
        <v>0.34375</v>
      </c>
      <c r="E25" s="20">
        <v>0.67708333333333304</v>
      </c>
      <c r="F25" s="20">
        <v>2.0833333333333301E-2</v>
      </c>
      <c r="G25" s="21">
        <f t="shared" si="2"/>
        <v>7.4999999999999929</v>
      </c>
      <c r="H25" s="22">
        <f t="shared" si="3"/>
        <v>8</v>
      </c>
      <c r="I25" s="23">
        <f t="shared" si="4"/>
        <v>-0.50000000000000711</v>
      </c>
      <c r="J25" s="24">
        <f t="shared" si="6"/>
        <v>4.0000000000000027</v>
      </c>
      <c r="K25" s="25"/>
      <c r="L25" s="26"/>
      <c r="M25" s="27" t="str">
        <f t="shared" si="5"/>
        <v>05.03.</v>
      </c>
    </row>
    <row r="26" spans="1:13" ht="18.75" customHeight="1" x14ac:dyDescent="0.25">
      <c r="A26" s="28">
        <f t="shared" si="0"/>
        <v>46087</v>
      </c>
      <c r="B26" s="29" t="str">
        <f t="shared" si="1"/>
        <v>Fr</v>
      </c>
      <c r="C26" s="19" t="s">
        <v>1</v>
      </c>
      <c r="D26" s="20">
        <v>0.33333333333333298</v>
      </c>
      <c r="E26" s="20">
        <v>0.70833333333333304</v>
      </c>
      <c r="F26" s="20">
        <v>3.125E-2</v>
      </c>
      <c r="G26" s="30">
        <f t="shared" si="2"/>
        <v>8.2500000000000018</v>
      </c>
      <c r="H26" s="31">
        <f t="shared" si="3"/>
        <v>8</v>
      </c>
      <c r="I26" s="32">
        <f t="shared" si="4"/>
        <v>0.25000000000000178</v>
      </c>
      <c r="J26" s="33">
        <f t="shared" si="6"/>
        <v>4.2500000000000044</v>
      </c>
      <c r="K26" s="25"/>
      <c r="L26" s="26"/>
      <c r="M26" s="27" t="str">
        <f t="shared" si="5"/>
        <v>06.03.</v>
      </c>
    </row>
    <row r="27" spans="1:13" ht="18.75" customHeight="1" x14ac:dyDescent="0.25">
      <c r="A27" s="17">
        <f t="shared" si="0"/>
        <v>46088</v>
      </c>
      <c r="B27" s="18" t="str">
        <f t="shared" si="1"/>
        <v>Sa</v>
      </c>
      <c r="C27" s="19" t="s">
        <v>3</v>
      </c>
      <c r="D27" s="20">
        <v>0.375</v>
      </c>
      <c r="E27" s="20">
        <v>0.54166666666666696</v>
      </c>
      <c r="F27" s="20">
        <v>0</v>
      </c>
      <c r="G27" s="21">
        <f t="shared" si="2"/>
        <v>4.0000000000000071</v>
      </c>
      <c r="H27" s="22">
        <f t="shared" si="3"/>
        <v>0</v>
      </c>
      <c r="I27" s="23">
        <f t="shared" si="4"/>
        <v>4.0000000000000071</v>
      </c>
      <c r="J27" s="24">
        <f t="shared" si="6"/>
        <v>8.2500000000000107</v>
      </c>
      <c r="K27" s="25" t="s">
        <v>50</v>
      </c>
      <c r="L27" s="26" t="s">
        <v>2</v>
      </c>
      <c r="M27" s="27" t="str">
        <f t="shared" si="5"/>
        <v>07.03.</v>
      </c>
    </row>
    <row r="28" spans="1:13" ht="18.75" customHeight="1" x14ac:dyDescent="0.25">
      <c r="A28" s="28">
        <f t="shared" si="0"/>
        <v>46089</v>
      </c>
      <c r="B28" s="29" t="str">
        <f t="shared" si="1"/>
        <v>So</v>
      </c>
      <c r="C28" s="19" t="s">
        <v>3</v>
      </c>
      <c r="D28" s="20"/>
      <c r="E28" s="20"/>
      <c r="F28" s="20"/>
      <c r="G28" s="30">
        <f t="shared" si="2"/>
        <v>0</v>
      </c>
      <c r="H28" s="31">
        <f t="shared" si="3"/>
        <v>0</v>
      </c>
      <c r="I28" s="32">
        <f t="shared" si="4"/>
        <v>0</v>
      </c>
      <c r="J28" s="33">
        <f t="shared" si="6"/>
        <v>8.2500000000000107</v>
      </c>
      <c r="K28" s="25"/>
      <c r="L28" s="26" t="s">
        <v>7</v>
      </c>
      <c r="M28" s="27" t="str">
        <f t="shared" si="5"/>
        <v>08.03.</v>
      </c>
    </row>
    <row r="29" spans="1:13" ht="18.75" customHeight="1" x14ac:dyDescent="0.25">
      <c r="A29" s="17">
        <f t="shared" si="0"/>
        <v>46090</v>
      </c>
      <c r="B29" s="18" t="str">
        <f t="shared" si="1"/>
        <v>Mo</v>
      </c>
      <c r="C29" s="19" t="s">
        <v>1</v>
      </c>
      <c r="D29" s="20">
        <v>0.35416666666666702</v>
      </c>
      <c r="E29" s="20">
        <v>0.75</v>
      </c>
      <c r="F29" s="20">
        <v>3.125E-2</v>
      </c>
      <c r="G29" s="21">
        <f t="shared" si="2"/>
        <v>8.7499999999999911</v>
      </c>
      <c r="H29" s="22">
        <f t="shared" si="3"/>
        <v>8</v>
      </c>
      <c r="I29" s="23">
        <f t="shared" si="4"/>
        <v>0.74999999999999112</v>
      </c>
      <c r="J29" s="24">
        <f t="shared" si="6"/>
        <v>9.0000000000000018</v>
      </c>
      <c r="K29" s="25" t="s">
        <v>51</v>
      </c>
      <c r="L29" s="26" t="s">
        <v>2</v>
      </c>
      <c r="M29" s="27" t="str">
        <f t="shared" si="5"/>
        <v>09.03.</v>
      </c>
    </row>
    <row r="30" spans="1:13" ht="18.75" customHeight="1" x14ac:dyDescent="0.25">
      <c r="A30" s="28">
        <f t="shared" si="0"/>
        <v>46091</v>
      </c>
      <c r="B30" s="29" t="str">
        <f t="shared" si="1"/>
        <v>Di</v>
      </c>
      <c r="C30" s="19" t="s">
        <v>8</v>
      </c>
      <c r="D30" s="20"/>
      <c r="E30" s="20"/>
      <c r="F30" s="20"/>
      <c r="G30" s="30">
        <f t="shared" si="2"/>
        <v>0</v>
      </c>
      <c r="H30" s="31">
        <f t="shared" si="3"/>
        <v>0</v>
      </c>
      <c r="I30" s="32">
        <f t="shared" si="4"/>
        <v>0</v>
      </c>
      <c r="J30" s="33">
        <f t="shared" si="6"/>
        <v>9.0000000000000018</v>
      </c>
      <c r="K30" s="25" t="s">
        <v>52</v>
      </c>
      <c r="L30" s="26" t="s">
        <v>7</v>
      </c>
      <c r="M30" s="27" t="str">
        <f t="shared" si="5"/>
        <v>10.03.</v>
      </c>
    </row>
    <row r="31" spans="1:13" ht="18.75" customHeight="1" x14ac:dyDescent="0.25">
      <c r="A31" s="17">
        <f t="shared" si="0"/>
        <v>46092</v>
      </c>
      <c r="B31" s="18" t="str">
        <f t="shared" si="1"/>
        <v>Mi</v>
      </c>
      <c r="C31" s="19" t="s">
        <v>1</v>
      </c>
      <c r="D31" s="20">
        <v>0.33333333333333298</v>
      </c>
      <c r="E31" s="20">
        <v>0.66666666666666696</v>
      </c>
      <c r="F31" s="20">
        <v>2.0833333333333301E-2</v>
      </c>
      <c r="G31" s="21">
        <f t="shared" si="2"/>
        <v>7.500000000000016</v>
      </c>
      <c r="H31" s="22">
        <f t="shared" si="3"/>
        <v>8</v>
      </c>
      <c r="I31" s="23">
        <f t="shared" si="4"/>
        <v>-0.49999999999998401</v>
      </c>
      <c r="J31" s="24">
        <f t="shared" si="6"/>
        <v>8.5000000000000178</v>
      </c>
      <c r="K31" s="25"/>
      <c r="L31" s="26"/>
      <c r="M31" s="27" t="str">
        <f t="shared" si="5"/>
        <v>11.03.</v>
      </c>
    </row>
    <row r="32" spans="1:13" ht="18.75" customHeight="1" x14ac:dyDescent="0.25">
      <c r="A32" s="28">
        <f t="shared" si="0"/>
        <v>46093</v>
      </c>
      <c r="B32" s="29" t="str">
        <f t="shared" si="1"/>
        <v>Do</v>
      </c>
      <c r="C32" s="19" t="s">
        <v>1</v>
      </c>
      <c r="D32" s="20">
        <v>0.33333333333333298</v>
      </c>
      <c r="E32" s="20">
        <v>0.6875</v>
      </c>
      <c r="F32" s="20">
        <v>2.0833333333333301E-2</v>
      </c>
      <c r="G32" s="30">
        <f t="shared" si="2"/>
        <v>8.0000000000000089</v>
      </c>
      <c r="H32" s="31">
        <f t="shared" si="3"/>
        <v>8</v>
      </c>
      <c r="I32" s="32">
        <f t="shared" si="4"/>
        <v>8.8817841970012523E-15</v>
      </c>
      <c r="J32" s="33">
        <f t="shared" si="6"/>
        <v>8.5000000000000266</v>
      </c>
      <c r="K32" s="25"/>
      <c r="L32" s="26"/>
      <c r="M32" s="27" t="str">
        <f t="shared" si="5"/>
        <v>12.03.</v>
      </c>
    </row>
    <row r="33" spans="1:13" ht="18.75" customHeight="1" x14ac:dyDescent="0.25">
      <c r="A33" s="17">
        <f t="shared" si="0"/>
        <v>46094</v>
      </c>
      <c r="B33" s="18" t="str">
        <f t="shared" si="1"/>
        <v>Fr</v>
      </c>
      <c r="C33" s="19" t="s">
        <v>1</v>
      </c>
      <c r="D33" s="20">
        <v>0.33333333333333298</v>
      </c>
      <c r="E33" s="20">
        <v>0.72916666666666696</v>
      </c>
      <c r="F33" s="20">
        <v>2.0833333333333301E-2</v>
      </c>
      <c r="G33" s="21">
        <f t="shared" si="2"/>
        <v>9.000000000000016</v>
      </c>
      <c r="H33" s="22">
        <f t="shared" si="3"/>
        <v>8</v>
      </c>
      <c r="I33" s="23">
        <f t="shared" si="4"/>
        <v>1.000000000000016</v>
      </c>
      <c r="J33" s="24">
        <f t="shared" si="6"/>
        <v>9.5000000000000426</v>
      </c>
      <c r="K33" s="25" t="s">
        <v>49</v>
      </c>
      <c r="L33" s="26" t="s">
        <v>2</v>
      </c>
      <c r="M33" s="27" t="str">
        <f t="shared" si="5"/>
        <v>13.03.</v>
      </c>
    </row>
    <row r="34" spans="1:13" ht="18.75" customHeight="1" x14ac:dyDescent="0.25">
      <c r="A34" s="28">
        <f t="shared" si="0"/>
        <v>46095</v>
      </c>
      <c r="B34" s="29" t="str">
        <f t="shared" si="1"/>
        <v>Sa</v>
      </c>
      <c r="C34" s="19" t="s">
        <v>3</v>
      </c>
      <c r="D34" s="20"/>
      <c r="E34" s="20"/>
      <c r="F34" s="20"/>
      <c r="G34" s="30">
        <f t="shared" si="2"/>
        <v>0</v>
      </c>
      <c r="H34" s="31">
        <f t="shared" si="3"/>
        <v>0</v>
      </c>
      <c r="I34" s="32">
        <f t="shared" si="4"/>
        <v>0</v>
      </c>
      <c r="J34" s="33">
        <f t="shared" si="6"/>
        <v>9.5000000000000426</v>
      </c>
      <c r="K34" s="25"/>
      <c r="L34" s="26" t="s">
        <v>7</v>
      </c>
      <c r="M34" s="27" t="str">
        <f t="shared" si="5"/>
        <v>14.03.</v>
      </c>
    </row>
    <row r="35" spans="1:13" ht="18.75" customHeight="1" x14ac:dyDescent="0.25">
      <c r="A35" s="17">
        <f t="shared" si="0"/>
        <v>46096</v>
      </c>
      <c r="B35" s="18" t="str">
        <f t="shared" si="1"/>
        <v>So</v>
      </c>
      <c r="C35" s="19" t="s">
        <v>3</v>
      </c>
      <c r="D35" s="20"/>
      <c r="E35" s="20"/>
      <c r="F35" s="20"/>
      <c r="G35" s="21">
        <f t="shared" si="2"/>
        <v>0</v>
      </c>
      <c r="H35" s="22">
        <f t="shared" si="3"/>
        <v>0</v>
      </c>
      <c r="I35" s="23">
        <f t="shared" si="4"/>
        <v>0</v>
      </c>
      <c r="J35" s="24">
        <f t="shared" si="6"/>
        <v>9.5000000000000426</v>
      </c>
      <c r="K35" s="25"/>
      <c r="L35" s="26" t="s">
        <v>7</v>
      </c>
      <c r="M35" s="27" t="str">
        <f t="shared" si="5"/>
        <v>15.03.</v>
      </c>
    </row>
    <row r="36" spans="1:13" ht="18.75" customHeight="1" x14ac:dyDescent="0.25">
      <c r="A36" s="28">
        <f t="shared" si="0"/>
        <v>46097</v>
      </c>
      <c r="B36" s="29" t="str">
        <f t="shared" si="1"/>
        <v>Mo</v>
      </c>
      <c r="C36" s="19" t="s">
        <v>1</v>
      </c>
      <c r="D36" s="20">
        <v>0.32291666666666702</v>
      </c>
      <c r="E36" s="20">
        <v>0.67708333333333304</v>
      </c>
      <c r="F36" s="20">
        <v>2.0833333333333301E-2</v>
      </c>
      <c r="G36" s="30">
        <f t="shared" si="2"/>
        <v>7.9999999999999849</v>
      </c>
      <c r="H36" s="31">
        <f t="shared" si="3"/>
        <v>8</v>
      </c>
      <c r="I36" s="32">
        <f t="shared" si="4"/>
        <v>-1.5099033134902129E-14</v>
      </c>
      <c r="J36" s="33">
        <f t="shared" si="6"/>
        <v>9.5000000000000284</v>
      </c>
      <c r="K36" s="25"/>
      <c r="L36" s="26"/>
      <c r="M36" s="27" t="str">
        <f t="shared" si="5"/>
        <v>16.03.</v>
      </c>
    </row>
    <row r="37" spans="1:13" ht="18.75" customHeight="1" x14ac:dyDescent="0.25">
      <c r="A37" s="17">
        <f t="shared" si="0"/>
        <v>46098</v>
      </c>
      <c r="B37" s="18" t="str">
        <f t="shared" si="1"/>
        <v>Di</v>
      </c>
      <c r="C37" s="19" t="s">
        <v>1</v>
      </c>
      <c r="D37" s="20">
        <v>0.34375</v>
      </c>
      <c r="E37" s="20">
        <v>0.67708333333333304</v>
      </c>
      <c r="F37" s="20">
        <v>2.0833333333333301E-2</v>
      </c>
      <c r="G37" s="21">
        <f t="shared" si="2"/>
        <v>7.4999999999999929</v>
      </c>
      <c r="H37" s="22">
        <f t="shared" si="3"/>
        <v>8</v>
      </c>
      <c r="I37" s="23">
        <f t="shared" si="4"/>
        <v>-0.50000000000000711</v>
      </c>
      <c r="J37" s="24">
        <f t="shared" si="6"/>
        <v>9.0000000000000213</v>
      </c>
      <c r="K37" s="25"/>
      <c r="L37" s="26"/>
      <c r="M37" s="27" t="str">
        <f t="shared" si="5"/>
        <v>17.03.</v>
      </c>
    </row>
    <row r="38" spans="1:13" ht="18.75" customHeight="1" x14ac:dyDescent="0.25">
      <c r="A38" s="28">
        <f t="shared" si="0"/>
        <v>46099</v>
      </c>
      <c r="B38" s="29" t="str">
        <f t="shared" si="1"/>
        <v>Mi</v>
      </c>
      <c r="C38" s="19" t="s">
        <v>1</v>
      </c>
      <c r="D38" s="20">
        <v>0.33333333333333298</v>
      </c>
      <c r="E38" s="20">
        <v>0.70833333333333304</v>
      </c>
      <c r="F38" s="20">
        <v>3.125E-2</v>
      </c>
      <c r="G38" s="30">
        <f t="shared" si="2"/>
        <v>8.2500000000000018</v>
      </c>
      <c r="H38" s="31">
        <f t="shared" si="3"/>
        <v>8</v>
      </c>
      <c r="I38" s="32">
        <f t="shared" si="4"/>
        <v>0.25000000000000178</v>
      </c>
      <c r="J38" s="33">
        <f t="shared" si="6"/>
        <v>9.2500000000000231</v>
      </c>
      <c r="K38" s="25"/>
      <c r="L38" s="26"/>
      <c r="M38" s="27" t="str">
        <f t="shared" si="5"/>
        <v>18.03.</v>
      </c>
    </row>
    <row r="39" spans="1:13" ht="18.75" customHeight="1" x14ac:dyDescent="0.25">
      <c r="A39" s="17">
        <f t="shared" si="0"/>
        <v>46100</v>
      </c>
      <c r="B39" s="18" t="str">
        <f t="shared" si="1"/>
        <v>Do</v>
      </c>
      <c r="C39" s="19" t="s">
        <v>1</v>
      </c>
      <c r="D39" s="20">
        <v>0.35416666666666702</v>
      </c>
      <c r="E39" s="20">
        <v>0.75</v>
      </c>
      <c r="F39" s="20">
        <v>3.125E-2</v>
      </c>
      <c r="G39" s="21">
        <f t="shared" si="2"/>
        <v>8.7499999999999911</v>
      </c>
      <c r="H39" s="22">
        <f t="shared" si="3"/>
        <v>8</v>
      </c>
      <c r="I39" s="23">
        <f t="shared" si="4"/>
        <v>0.74999999999999112</v>
      </c>
      <c r="J39" s="24">
        <f t="shared" si="6"/>
        <v>10.000000000000014</v>
      </c>
      <c r="K39" s="25" t="s">
        <v>51</v>
      </c>
      <c r="L39" s="26" t="s">
        <v>2</v>
      </c>
      <c r="M39" s="27" t="str">
        <f t="shared" si="5"/>
        <v>19.03.</v>
      </c>
    </row>
    <row r="40" spans="1:13" ht="18.75" customHeight="1" x14ac:dyDescent="0.25">
      <c r="A40" s="28">
        <f t="shared" si="0"/>
        <v>46101</v>
      </c>
      <c r="B40" s="29" t="str">
        <f t="shared" si="1"/>
        <v>Fr</v>
      </c>
      <c r="C40" s="19" t="s">
        <v>1</v>
      </c>
      <c r="D40" s="20">
        <v>0.33333333333333298</v>
      </c>
      <c r="E40" s="20">
        <v>0.66666666666666696</v>
      </c>
      <c r="F40" s="20">
        <v>2.0833333333333301E-2</v>
      </c>
      <c r="G40" s="30">
        <f t="shared" si="2"/>
        <v>7.500000000000016</v>
      </c>
      <c r="H40" s="31">
        <f t="shared" si="3"/>
        <v>8</v>
      </c>
      <c r="I40" s="32">
        <f t="shared" si="4"/>
        <v>-0.49999999999998401</v>
      </c>
      <c r="J40" s="33">
        <f t="shared" si="6"/>
        <v>9.5000000000000302</v>
      </c>
      <c r="K40" s="25"/>
      <c r="L40" s="26"/>
      <c r="M40" s="27" t="str">
        <f t="shared" si="5"/>
        <v>20.03.</v>
      </c>
    </row>
    <row r="41" spans="1:13" ht="18.75" customHeight="1" x14ac:dyDescent="0.25">
      <c r="A41" s="17">
        <f t="shared" si="0"/>
        <v>46102</v>
      </c>
      <c r="B41" s="18" t="str">
        <f t="shared" si="1"/>
        <v>Sa</v>
      </c>
      <c r="C41" s="19" t="s">
        <v>3</v>
      </c>
      <c r="D41" s="20"/>
      <c r="E41" s="20"/>
      <c r="F41" s="20"/>
      <c r="G41" s="21">
        <f t="shared" si="2"/>
        <v>0</v>
      </c>
      <c r="H41" s="22">
        <f t="shared" si="3"/>
        <v>0</v>
      </c>
      <c r="I41" s="23">
        <f t="shared" si="4"/>
        <v>0</v>
      </c>
      <c r="J41" s="24">
        <f t="shared" si="6"/>
        <v>9.5000000000000302</v>
      </c>
      <c r="K41" s="25"/>
      <c r="L41" s="26" t="s">
        <v>7</v>
      </c>
      <c r="M41" s="27" t="str">
        <f t="shared" si="5"/>
        <v>21.03.</v>
      </c>
    </row>
    <row r="42" spans="1:13" ht="18.75" customHeight="1" x14ac:dyDescent="0.25">
      <c r="A42" s="28">
        <f t="shared" si="0"/>
        <v>46103</v>
      </c>
      <c r="B42" s="29" t="str">
        <f t="shared" si="1"/>
        <v>So</v>
      </c>
      <c r="C42" s="19" t="s">
        <v>3</v>
      </c>
      <c r="D42" s="20"/>
      <c r="E42" s="20"/>
      <c r="F42" s="20"/>
      <c r="G42" s="30">
        <f t="shared" si="2"/>
        <v>0</v>
      </c>
      <c r="H42" s="31">
        <f t="shared" si="3"/>
        <v>0</v>
      </c>
      <c r="I42" s="32">
        <f t="shared" si="4"/>
        <v>0</v>
      </c>
      <c r="J42" s="33">
        <f t="shared" si="6"/>
        <v>9.5000000000000302</v>
      </c>
      <c r="K42" s="25"/>
      <c r="L42" s="26" t="s">
        <v>7</v>
      </c>
      <c r="M42" s="27" t="str">
        <f t="shared" si="5"/>
        <v>22.03.</v>
      </c>
    </row>
    <row r="43" spans="1:13" ht="18.75" customHeight="1" x14ac:dyDescent="0.25">
      <c r="A43" s="17">
        <f t="shared" si="0"/>
        <v>46104</v>
      </c>
      <c r="B43" s="18" t="str">
        <f t="shared" si="1"/>
        <v>Mo</v>
      </c>
      <c r="C43" s="19" t="s">
        <v>6</v>
      </c>
      <c r="D43" s="20"/>
      <c r="E43" s="20"/>
      <c r="F43" s="20"/>
      <c r="G43" s="21">
        <f t="shared" si="2"/>
        <v>0</v>
      </c>
      <c r="H43" s="22">
        <f t="shared" si="3"/>
        <v>0</v>
      </c>
      <c r="I43" s="23">
        <f t="shared" si="4"/>
        <v>0</v>
      </c>
      <c r="J43" s="24">
        <f t="shared" si="6"/>
        <v>9.5000000000000302</v>
      </c>
      <c r="K43" s="25" t="s">
        <v>53</v>
      </c>
      <c r="L43" s="26" t="s">
        <v>7</v>
      </c>
      <c r="M43" s="27" t="str">
        <f t="shared" si="5"/>
        <v>23.03.</v>
      </c>
    </row>
    <row r="44" spans="1:13" ht="18.75" customHeight="1" x14ac:dyDescent="0.25">
      <c r="A44" s="28">
        <f t="shared" si="0"/>
        <v>46105</v>
      </c>
      <c r="B44" s="29" t="str">
        <f t="shared" si="1"/>
        <v>Di</v>
      </c>
      <c r="C44" s="19" t="s">
        <v>6</v>
      </c>
      <c r="D44" s="20"/>
      <c r="E44" s="20"/>
      <c r="F44" s="20"/>
      <c r="G44" s="30">
        <f t="shared" si="2"/>
        <v>0</v>
      </c>
      <c r="H44" s="31">
        <f t="shared" si="3"/>
        <v>0</v>
      </c>
      <c r="I44" s="32">
        <f t="shared" si="4"/>
        <v>0</v>
      </c>
      <c r="J44" s="33">
        <f t="shared" si="6"/>
        <v>9.5000000000000302</v>
      </c>
      <c r="K44" s="25" t="s">
        <v>53</v>
      </c>
      <c r="L44" s="26" t="s">
        <v>7</v>
      </c>
      <c r="M44" s="27" t="str">
        <f t="shared" si="5"/>
        <v>24.03.</v>
      </c>
    </row>
    <row r="45" spans="1:13" ht="18.75" customHeight="1" x14ac:dyDescent="0.25">
      <c r="A45" s="17">
        <f t="shared" si="0"/>
        <v>46106</v>
      </c>
      <c r="B45" s="18" t="str">
        <f t="shared" si="1"/>
        <v>Mi</v>
      </c>
      <c r="C45" s="19" t="s">
        <v>6</v>
      </c>
      <c r="D45" s="20"/>
      <c r="E45" s="20"/>
      <c r="F45" s="20"/>
      <c r="G45" s="21">
        <f t="shared" si="2"/>
        <v>0</v>
      </c>
      <c r="H45" s="22">
        <f t="shared" si="3"/>
        <v>0</v>
      </c>
      <c r="I45" s="23">
        <f t="shared" si="4"/>
        <v>0</v>
      </c>
      <c r="J45" s="24">
        <f t="shared" si="6"/>
        <v>9.5000000000000302</v>
      </c>
      <c r="K45" s="25" t="s">
        <v>53</v>
      </c>
      <c r="L45" s="26" t="s">
        <v>7</v>
      </c>
      <c r="M45" s="27" t="str">
        <f t="shared" si="5"/>
        <v>25.03.</v>
      </c>
    </row>
    <row r="46" spans="1:13" ht="18.75" customHeight="1" x14ac:dyDescent="0.25">
      <c r="A46" s="28">
        <f t="shared" si="0"/>
        <v>46107</v>
      </c>
      <c r="B46" s="29" t="str">
        <f t="shared" si="1"/>
        <v>Do</v>
      </c>
      <c r="C46" s="19" t="s">
        <v>6</v>
      </c>
      <c r="D46" s="20"/>
      <c r="E46" s="20"/>
      <c r="F46" s="20"/>
      <c r="G46" s="30">
        <f t="shared" si="2"/>
        <v>0</v>
      </c>
      <c r="H46" s="31">
        <f t="shared" si="3"/>
        <v>0</v>
      </c>
      <c r="I46" s="32">
        <f t="shared" si="4"/>
        <v>0</v>
      </c>
      <c r="J46" s="33">
        <f t="shared" si="6"/>
        <v>9.5000000000000302</v>
      </c>
      <c r="K46" s="25" t="s">
        <v>53</v>
      </c>
      <c r="L46" s="26" t="s">
        <v>7</v>
      </c>
      <c r="M46" s="27" t="str">
        <f t="shared" si="5"/>
        <v>26.03.</v>
      </c>
    </row>
    <row r="47" spans="1:13" ht="18.75" customHeight="1" x14ac:dyDescent="0.25">
      <c r="A47" s="17">
        <f t="shared" si="0"/>
        <v>46108</v>
      </c>
      <c r="B47" s="18" t="str">
        <f t="shared" si="1"/>
        <v>Fr</v>
      </c>
      <c r="C47" s="19" t="s">
        <v>6</v>
      </c>
      <c r="D47" s="20"/>
      <c r="E47" s="20"/>
      <c r="F47" s="20"/>
      <c r="G47" s="21">
        <f t="shared" si="2"/>
        <v>0</v>
      </c>
      <c r="H47" s="22">
        <f t="shared" si="3"/>
        <v>0</v>
      </c>
      <c r="I47" s="23">
        <f t="shared" si="4"/>
        <v>0</v>
      </c>
      <c r="J47" s="24">
        <f t="shared" si="6"/>
        <v>9.5000000000000302</v>
      </c>
      <c r="K47" s="25" t="s">
        <v>53</v>
      </c>
      <c r="L47" s="26" t="s">
        <v>7</v>
      </c>
      <c r="M47" s="27" t="str">
        <f t="shared" si="5"/>
        <v>27.03.</v>
      </c>
    </row>
    <row r="48" spans="1:13" ht="18.75" customHeight="1" x14ac:dyDescent="0.25">
      <c r="A48" s="28">
        <f t="shared" si="0"/>
        <v>46109</v>
      </c>
      <c r="B48" s="29" t="str">
        <f t="shared" si="1"/>
        <v>Sa</v>
      </c>
      <c r="C48" s="19" t="s">
        <v>3</v>
      </c>
      <c r="D48" s="20"/>
      <c r="E48" s="20"/>
      <c r="F48" s="20"/>
      <c r="G48" s="30">
        <f t="shared" si="2"/>
        <v>0</v>
      </c>
      <c r="H48" s="31">
        <f t="shared" si="3"/>
        <v>0</v>
      </c>
      <c r="I48" s="32">
        <f t="shared" si="4"/>
        <v>0</v>
      </c>
      <c r="J48" s="33">
        <f t="shared" si="6"/>
        <v>9.5000000000000302</v>
      </c>
      <c r="K48" s="25"/>
      <c r="L48" s="26" t="s">
        <v>7</v>
      </c>
      <c r="M48" s="27" t="str">
        <f t="shared" si="5"/>
        <v>28.03.</v>
      </c>
    </row>
    <row r="49" spans="1:13" ht="18.75" customHeight="1" x14ac:dyDescent="0.25">
      <c r="A49" s="17">
        <f t="shared" si="0"/>
        <v>46110</v>
      </c>
      <c r="B49" s="18" t="str">
        <f t="shared" si="1"/>
        <v>So</v>
      </c>
      <c r="C49" s="19" t="s">
        <v>3</v>
      </c>
      <c r="D49" s="20"/>
      <c r="E49" s="20"/>
      <c r="F49" s="20"/>
      <c r="G49" s="21">
        <f t="shared" si="2"/>
        <v>0</v>
      </c>
      <c r="H49" s="22">
        <f t="shared" si="3"/>
        <v>0</v>
      </c>
      <c r="I49" s="23">
        <f t="shared" si="4"/>
        <v>0</v>
      </c>
      <c r="J49" s="24">
        <f t="shared" si="6"/>
        <v>9.5000000000000302</v>
      </c>
      <c r="K49" s="25"/>
      <c r="L49" s="26" t="s">
        <v>7</v>
      </c>
      <c r="M49" s="27" t="str">
        <f t="shared" si="5"/>
        <v>29.03.</v>
      </c>
    </row>
    <row r="50" spans="1:13" ht="18.75" customHeight="1" x14ac:dyDescent="0.25">
      <c r="A50" s="28">
        <f t="shared" si="0"/>
        <v>46111</v>
      </c>
      <c r="B50" s="29" t="str">
        <f t="shared" si="1"/>
        <v>Mo</v>
      </c>
      <c r="C50" s="19" t="s">
        <v>1</v>
      </c>
      <c r="D50" s="20">
        <v>0.33333333333333298</v>
      </c>
      <c r="E50" s="20">
        <v>0.6875</v>
      </c>
      <c r="F50" s="20">
        <v>2.0833333333333301E-2</v>
      </c>
      <c r="G50" s="30">
        <f t="shared" si="2"/>
        <v>8.0000000000000089</v>
      </c>
      <c r="H50" s="31">
        <f t="shared" si="3"/>
        <v>8</v>
      </c>
      <c r="I50" s="32">
        <f t="shared" si="4"/>
        <v>8.8817841970012523E-15</v>
      </c>
      <c r="J50" s="33">
        <f t="shared" si="6"/>
        <v>9.5000000000000391</v>
      </c>
      <c r="K50" s="25"/>
      <c r="L50" s="26"/>
      <c r="M50" s="27" t="str">
        <f t="shared" si="5"/>
        <v>30.03.</v>
      </c>
    </row>
    <row r="51" spans="1:13" ht="18.75" customHeight="1" x14ac:dyDescent="0.25">
      <c r="A51" s="17">
        <f t="shared" si="0"/>
        <v>46112</v>
      </c>
      <c r="B51" s="18" t="str">
        <f t="shared" si="1"/>
        <v>Di</v>
      </c>
      <c r="C51" s="19" t="s">
        <v>1</v>
      </c>
      <c r="D51" s="20">
        <v>0.33333333333333298</v>
      </c>
      <c r="E51" s="20">
        <v>0.72916666666666696</v>
      </c>
      <c r="F51" s="20">
        <v>2.0833333333333301E-2</v>
      </c>
      <c r="G51" s="21">
        <f t="shared" si="2"/>
        <v>9.000000000000016</v>
      </c>
      <c r="H51" s="22">
        <f t="shared" si="3"/>
        <v>8</v>
      </c>
      <c r="I51" s="23">
        <f t="shared" si="4"/>
        <v>1.000000000000016</v>
      </c>
      <c r="J51" s="24">
        <f t="shared" si="6"/>
        <v>10.500000000000055</v>
      </c>
      <c r="K51" s="25" t="s">
        <v>49</v>
      </c>
      <c r="L51" s="26" t="s">
        <v>2</v>
      </c>
      <c r="M51" s="27" t="str">
        <f t="shared" si="5"/>
        <v>31.03.</v>
      </c>
    </row>
    <row r="52" spans="1:13" ht="21.75" customHeight="1" x14ac:dyDescent="0.25">
      <c r="A52" s="46" t="s">
        <v>54</v>
      </c>
      <c r="B52" s="46"/>
      <c r="C52" s="46"/>
      <c r="D52" s="46"/>
      <c r="E52" s="46"/>
      <c r="F52" s="46"/>
      <c r="G52" s="34">
        <f>SUM(G21:G51)</f>
        <v>135.00000000000006</v>
      </c>
      <c r="H52" s="34">
        <f>SUM(H21:H51)</f>
        <v>128</v>
      </c>
      <c r="I52" s="35">
        <f>SUM(I21:I51)</f>
        <v>7.0000000000000551</v>
      </c>
      <c r="J52" s="36">
        <f>$G$10+SUM(I21:I51)</f>
        <v>10.500000000000055</v>
      </c>
      <c r="K52" s="47" t="s">
        <v>55</v>
      </c>
      <c r="L52" s="47"/>
    </row>
    <row r="54" spans="1:13" ht="19.5" customHeight="1" x14ac:dyDescent="0.25">
      <c r="A54" s="10" t="s">
        <v>56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3" ht="18.75" customHeight="1" x14ac:dyDescent="0.25">
      <c r="A55" s="48" t="s">
        <v>57</v>
      </c>
      <c r="B55" s="48"/>
      <c r="C55" s="49">
        <f>COUNTIF(C21:C51,"Arbeitstag")</f>
        <v>16</v>
      </c>
      <c r="D55" s="49"/>
      <c r="E55" s="48" t="s">
        <v>58</v>
      </c>
      <c r="F55" s="48"/>
      <c r="G55" s="49">
        <f>COUNTIF(C21:C51,"Urlaub")</f>
        <v>5</v>
      </c>
      <c r="H55" s="49"/>
      <c r="I55" s="48" t="s">
        <v>59</v>
      </c>
      <c r="J55" s="48"/>
      <c r="K55" s="49">
        <f>COUNTIF(C21:C51,"Krankheit")</f>
        <v>1</v>
      </c>
      <c r="L55" s="49"/>
    </row>
    <row r="56" spans="1:13" ht="18.75" customHeight="1" x14ac:dyDescent="0.25">
      <c r="A56" s="48" t="s">
        <v>60</v>
      </c>
      <c r="B56" s="48"/>
      <c r="C56" s="49">
        <f>COUNTIF(C21:C51,"Wochenende")</f>
        <v>9</v>
      </c>
      <c r="D56" s="49"/>
      <c r="E56" s="48" t="s">
        <v>61</v>
      </c>
      <c r="F56" s="48"/>
      <c r="G56" s="49">
        <f>COUNTIF(C21:C51,"Feiertag")</f>
        <v>0</v>
      </c>
      <c r="H56" s="49"/>
      <c r="I56" s="48" t="s">
        <v>62</v>
      </c>
      <c r="J56" s="48"/>
      <c r="K56" s="49">
        <f>COUNTIF(C21:C51,"Gleittag")</f>
        <v>0</v>
      </c>
      <c r="L56" s="49"/>
    </row>
    <row r="58" spans="1:13" ht="30" customHeight="1" x14ac:dyDescent="0.25">
      <c r="A58" s="9" t="s">
        <v>63</v>
      </c>
      <c r="B58" s="9"/>
      <c r="C58" s="9"/>
      <c r="D58" s="50"/>
      <c r="E58" s="50"/>
      <c r="F58" s="50"/>
      <c r="G58" s="9" t="s">
        <v>64</v>
      </c>
      <c r="H58" s="9"/>
      <c r="I58" s="9"/>
      <c r="J58" s="50"/>
      <c r="K58" s="50"/>
      <c r="L58" s="50"/>
    </row>
    <row r="60" spans="1:13" ht="18" customHeight="1" x14ac:dyDescent="0.25">
      <c r="A60" s="37" t="s">
        <v>65</v>
      </c>
      <c r="C60" s="38" t="s">
        <v>1</v>
      </c>
      <c r="D60" s="39" t="s">
        <v>3</v>
      </c>
      <c r="E60" s="40" t="s">
        <v>6</v>
      </c>
      <c r="F60" s="41" t="s">
        <v>8</v>
      </c>
      <c r="G60" s="42" t="s">
        <v>10</v>
      </c>
      <c r="H60" s="43" t="s">
        <v>12</v>
      </c>
    </row>
    <row r="62" spans="1:13" ht="15" customHeight="1" x14ac:dyDescent="0.25">
      <c r="A62" s="51" t="s">
        <v>66</v>
      </c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</row>
    <row r="63" spans="1:13" ht="15" customHeight="1" x14ac:dyDescent="0.25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</row>
    <row r="65" spans="1:12" ht="19.5" customHeight="1" x14ac:dyDescent="0.25">
      <c r="A65" s="10" t="s">
        <v>67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</row>
  </sheetData>
  <autoFilter ref="A20:L51" xr:uid="{00000000-0009-0000-0000-000000000000}"/>
  <mergeCells count="58">
    <mergeCell ref="A62:L63"/>
    <mergeCell ref="A65:L65"/>
    <mergeCell ref="K56:L56"/>
    <mergeCell ref="A58:C58"/>
    <mergeCell ref="D58:F58"/>
    <mergeCell ref="G58:I58"/>
    <mergeCell ref="J58:L58"/>
    <mergeCell ref="A56:B56"/>
    <mergeCell ref="C56:D56"/>
    <mergeCell ref="E56:F56"/>
    <mergeCell ref="G56:H56"/>
    <mergeCell ref="I56:J56"/>
    <mergeCell ref="A19:L19"/>
    <mergeCell ref="A52:F52"/>
    <mergeCell ref="K52:L52"/>
    <mergeCell ref="A54:L54"/>
    <mergeCell ref="A55:B55"/>
    <mergeCell ref="C55:D55"/>
    <mergeCell ref="E55:F55"/>
    <mergeCell ref="G55:H55"/>
    <mergeCell ref="I55:J55"/>
    <mergeCell ref="K55:L55"/>
    <mergeCell ref="A14:C14"/>
    <mergeCell ref="D14:F14"/>
    <mergeCell ref="G14:I14"/>
    <mergeCell ref="J14:L14"/>
    <mergeCell ref="A15:C15"/>
    <mergeCell ref="D15:F15"/>
    <mergeCell ref="G15:I15"/>
    <mergeCell ref="J15:L15"/>
    <mergeCell ref="K10:L10"/>
    <mergeCell ref="A12:L12"/>
    <mergeCell ref="A13:C13"/>
    <mergeCell ref="D13:F13"/>
    <mergeCell ref="G13:I13"/>
    <mergeCell ref="J13:L13"/>
    <mergeCell ref="A10:B10"/>
    <mergeCell ref="C10:D10"/>
    <mergeCell ref="E10:F10"/>
    <mergeCell ref="G10:H10"/>
    <mergeCell ref="I10:J10"/>
    <mergeCell ref="K8:L8"/>
    <mergeCell ref="A9:B9"/>
    <mergeCell ref="C9:D9"/>
    <mergeCell ref="E9:F9"/>
    <mergeCell ref="G9:H9"/>
    <mergeCell ref="I9:J9"/>
    <mergeCell ref="K9:L9"/>
    <mergeCell ref="A8:B8"/>
    <mergeCell ref="C8:D8"/>
    <mergeCell ref="E8:F8"/>
    <mergeCell ref="G8:H8"/>
    <mergeCell ref="I8:J8"/>
    <mergeCell ref="A1:L3"/>
    <mergeCell ref="A4:L4"/>
    <mergeCell ref="A6:H6"/>
    <mergeCell ref="I6:L6"/>
    <mergeCell ref="A7:L7"/>
  </mergeCells>
  <conditionalFormatting sqref="C21:C51">
    <cfRule type="cellIs" dxfId="12" priority="10" operator="equal">
      <formula>"Wochenende"</formula>
    </cfRule>
    <cfRule type="cellIs" dxfId="11" priority="11" operator="equal">
      <formula>"Urlaub"</formula>
    </cfRule>
    <cfRule type="cellIs" dxfId="10" priority="12" operator="equal">
      <formula>"Krankheit"</formula>
    </cfRule>
    <cfRule type="cellIs" dxfId="9" priority="13" operator="equal">
      <formula>"Feiertag"</formula>
    </cfRule>
    <cfRule type="cellIs" dxfId="8" priority="14" operator="equal">
      <formula>"Gleittag"</formula>
    </cfRule>
  </conditionalFormatting>
  <conditionalFormatting sqref="G14">
    <cfRule type="cellIs" dxfId="7" priority="2" operator="lessThan">
      <formula>0</formula>
    </cfRule>
    <cfRule type="cellIs" dxfId="6" priority="3" operator="greaterThan">
      <formula>0</formula>
    </cfRule>
  </conditionalFormatting>
  <conditionalFormatting sqref="I21:I51">
    <cfRule type="cellIs" dxfId="5" priority="6" operator="greaterThan">
      <formula>0</formula>
    </cfRule>
    <cfRule type="cellIs" dxfId="4" priority="7" operator="lessThan">
      <formula>0</formula>
    </cfRule>
  </conditionalFormatting>
  <conditionalFormatting sqref="J14">
    <cfRule type="cellIs" dxfId="3" priority="4" operator="lessThan">
      <formula>0</formula>
    </cfRule>
    <cfRule type="cellIs" dxfId="2" priority="5" operator="greaterThan">
      <formula>0</formula>
    </cfRule>
  </conditionalFormatting>
  <conditionalFormatting sqref="J21:J51">
    <cfRule type="cellIs" dxfId="1" priority="8" operator="lessThan">
      <formula>0</formula>
    </cfRule>
    <cfRule type="cellIs" dxfId="0" priority="9" operator="greaterThanOrEqual">
      <formula>0</formula>
    </cfRule>
  </conditionalFormatting>
  <dataValidations count="2">
    <dataValidation type="list" allowBlank="1" sqref="C21:C51" xr:uid="{00000000-0002-0000-0000-000000000000}">
      <formula1>$O$2:$O$8</formula1>
      <formula2>0</formula2>
    </dataValidation>
    <dataValidation type="list" allowBlank="1" sqref="L21:L51" xr:uid="{00000000-0002-0000-0000-000001000000}">
      <formula1>$P$2:$P$4</formula1>
      <formula2>0</formula2>
    </dataValidation>
  </dataValidations>
  <pageMargins left="0.3" right="0.3" top="0.3" bottom="0.3" header="0.511811023622047" footer="0.511811023622047"/>
  <pageSetup fitToHeight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Monatsnachweis</vt:lpstr>
      <vt:lpstr>Monatsnachweis!Druckbereich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2026-08-10T06:55:17Z</dcterms:created>
  <dcterms:modified xsi:type="dcterms:W3CDTF">2026-08-10T09:40:26Z</dcterms:modified>
  <dc:language>en-US</dc:language>
</cp:coreProperties>
</file>