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8A154C35-87FB-4D9C-8E0B-13EAAA4CCAA7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ielplan" sheetId="1" r:id="rId1"/>
    <sheet name="Tabelle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2" l="1"/>
  <c r="C19" i="2"/>
  <c r="B19" i="2"/>
  <c r="G18" i="2"/>
  <c r="E18" i="2"/>
  <c r="D18" i="2"/>
  <c r="C18" i="2"/>
  <c r="B18" i="2"/>
  <c r="D17" i="2"/>
  <c r="B17" i="2"/>
  <c r="B16" i="2"/>
  <c r="M26" i="1"/>
  <c r="L26" i="1"/>
  <c r="K26" i="1"/>
  <c r="J26" i="1"/>
  <c r="G26" i="1"/>
  <c r="F26" i="1"/>
  <c r="M25" i="1"/>
  <c r="L25" i="1"/>
  <c r="K25" i="1"/>
  <c r="J25" i="1"/>
  <c r="G25" i="1"/>
  <c r="F25" i="1"/>
  <c r="M24" i="1"/>
  <c r="L24" i="1"/>
  <c r="K24" i="1"/>
  <c r="J24" i="1"/>
  <c r="G24" i="1"/>
  <c r="F24" i="1"/>
  <c r="M23" i="1"/>
  <c r="L23" i="1"/>
  <c r="K23" i="1"/>
  <c r="J23" i="1"/>
  <c r="G23" i="1"/>
  <c r="F23" i="1"/>
  <c r="M22" i="1"/>
  <c r="L22" i="1"/>
  <c r="K22" i="1"/>
  <c r="J22" i="1"/>
  <c r="G22" i="1"/>
  <c r="F22" i="1"/>
  <c r="D16" i="2" s="1"/>
  <c r="M21" i="1"/>
  <c r="K21" i="1"/>
  <c r="J21" i="1"/>
  <c r="G21" i="1"/>
  <c r="F21" i="1"/>
  <c r="H17" i="2" s="1"/>
  <c r="F18" i="2" l="1"/>
  <c r="J18" i="2" s="1"/>
  <c r="K18" i="2" s="1"/>
  <c r="H18" i="2"/>
  <c r="I18" i="2" s="1"/>
  <c r="F16" i="2"/>
  <c r="H16" i="2"/>
  <c r="G16" i="2"/>
  <c r="I16" i="2" s="1"/>
  <c r="L21" i="1"/>
  <c r="E16" i="2"/>
  <c r="J16" i="2" s="1"/>
  <c r="K16" i="2" s="1"/>
  <c r="C17" i="2"/>
  <c r="D19" i="2"/>
  <c r="J19" i="2" s="1"/>
  <c r="E19" i="2"/>
  <c r="F19" i="2"/>
  <c r="F17" i="2"/>
  <c r="H19" i="2"/>
  <c r="I19" i="2" s="1"/>
  <c r="E17" i="2"/>
  <c r="J17" i="2" s="1"/>
  <c r="K17" i="2" s="1"/>
  <c r="G17" i="2"/>
  <c r="I17" i="2" s="1"/>
  <c r="C16" i="2"/>
  <c r="L16" i="2" l="1"/>
  <c r="K19" i="2"/>
  <c r="L19" i="2" s="1"/>
  <c r="L18" i="2" l="1"/>
  <c r="E11" i="2"/>
  <c r="C6" i="2"/>
  <c r="F8" i="2"/>
  <c r="F6" i="2"/>
  <c r="M6" i="2"/>
  <c r="J6" i="2"/>
  <c r="H6" i="2"/>
  <c r="L6" i="2"/>
  <c r="I6" i="2"/>
  <c r="K6" i="2"/>
  <c r="G6" i="2"/>
  <c r="L17" i="2"/>
  <c r="G9" i="2" s="1"/>
  <c r="I8" i="2" l="1"/>
  <c r="M9" i="2"/>
  <c r="L8" i="2"/>
  <c r="L7" i="2"/>
  <c r="G7" i="2"/>
  <c r="I9" i="2"/>
  <c r="H9" i="2"/>
  <c r="I7" i="2"/>
  <c r="J9" i="2"/>
  <c r="K7" i="2"/>
  <c r="F9" i="2"/>
  <c r="H8" i="2"/>
  <c r="M7" i="2"/>
  <c r="G8" i="2"/>
  <c r="J8" i="2"/>
  <c r="F7" i="2"/>
  <c r="M8" i="2"/>
  <c r="K9" i="2"/>
  <c r="C9" i="2"/>
  <c r="K8" i="2"/>
  <c r="C7" i="2"/>
  <c r="C8" i="2"/>
  <c r="H7" i="2"/>
  <c r="J7" i="2"/>
  <c r="L9" i="2"/>
</calcChain>
</file>

<file path=xl/sharedStrings.xml><?xml version="1.0" encoding="utf-8"?>
<sst xmlns="http://schemas.openxmlformats.org/spreadsheetml/2006/main" count="114" uniqueCount="97">
  <si>
    <t>Jeder gegen jeden · Ligamodus · Saison 2026</t>
  </si>
  <si>
    <t>TURNIER-ECKDATEN</t>
  </si>
  <si>
    <t>PUNKTREGEL</t>
  </si>
  <si>
    <t>Turniername</t>
  </si>
  <si>
    <t>Firmen-Cup 2026</t>
  </si>
  <si>
    <t>Punkte je Sieg</t>
  </si>
  <si>
    <t>Datum</t>
  </si>
  <si>
    <t>13.06.2026</t>
  </si>
  <si>
    <t>Punkte je Unentschieden</t>
  </si>
  <si>
    <t>Austragungsort</t>
  </si>
  <si>
    <t>Sporthalle Nord, Musterstadt</t>
  </si>
  <si>
    <t>Punkte je Niederlage</t>
  </si>
  <si>
    <t>Spielfeld</t>
  </si>
  <si>
    <t>Feld 1</t>
  </si>
  <si>
    <t>Wertung bei Gleichstand</t>
  </si>
  <si>
    <t>Tordiff., dann Tore</t>
  </si>
  <si>
    <t>Spielmodus</t>
  </si>
  <si>
    <t>Jeder gegen jeden</t>
  </si>
  <si>
    <t>Werte anpassbar – Punkte &amp; Sieger aktualisieren sich automatisch.</t>
  </si>
  <si>
    <t>MANNSCHAFTEN</t>
  </si>
  <si>
    <t>ID</t>
  </si>
  <si>
    <t>Mannschaft</t>
  </si>
  <si>
    <t>Kürzel</t>
  </si>
  <si>
    <t>Ansprechpartner</t>
  </si>
  <si>
    <t>Kontakt</t>
  </si>
  <si>
    <t>T1</t>
  </si>
  <si>
    <t>Falken Rot</t>
  </si>
  <si>
    <t>FAL</t>
  </si>
  <si>
    <t>Jonas Berger</t>
  </si>
  <si>
    <t>jonas.berger@example.de</t>
  </si>
  <si>
    <t>T2</t>
  </si>
  <si>
    <t>Blau Union</t>
  </si>
  <si>
    <t>BLU</t>
  </si>
  <si>
    <t>Marie Vogt</t>
  </si>
  <si>
    <t>marie.vogt@example.de</t>
  </si>
  <si>
    <t>T3</t>
  </si>
  <si>
    <t>Grüne Elf</t>
  </si>
  <si>
    <t>GRÜ</t>
  </si>
  <si>
    <t>Ahmet Yıldız</t>
  </si>
  <si>
    <t>ahmet.yildiz@example.de</t>
  </si>
  <si>
    <t>T4</t>
  </si>
  <si>
    <t>Gelb Stern</t>
  </si>
  <si>
    <t>GEL</t>
  </si>
  <si>
    <t>Sophie Klein</t>
  </si>
  <si>
    <t>sophie.klein@example.de</t>
  </si>
  <si>
    <t>SPIELPLAN · JEDER GEGEN JEDEN</t>
  </si>
  <si>
    <t>Nr.</t>
  </si>
  <si>
    <t>Spieltag</t>
  </si>
  <si>
    <t>Uhrzeit</t>
  </si>
  <si>
    <t>Feld</t>
  </si>
  <si>
    <t>Heim</t>
  </si>
  <si>
    <t>Gast</t>
  </si>
  <si>
    <t>Tore
Heim</t>
  </si>
  <si>
    <t>Tore
Gast</t>
  </si>
  <si>
    <t>Pkt.
Heim</t>
  </si>
  <si>
    <t>Pkt.
Gast</t>
  </si>
  <si>
    <t>Ergebnis / Sieger</t>
  </si>
  <si>
    <t>Status</t>
  </si>
  <si>
    <t>G01</t>
  </si>
  <si>
    <t>Spieltag 1</t>
  </si>
  <si>
    <t>10:00</t>
  </si>
  <si>
    <t>1</t>
  </si>
  <si>
    <t>G02</t>
  </si>
  <si>
    <t>10:40</t>
  </si>
  <si>
    <t>G03</t>
  </si>
  <si>
    <t>Spieltag 2</t>
  </si>
  <si>
    <t>11:20</t>
  </si>
  <si>
    <t>G04</t>
  </si>
  <si>
    <t>12:00</t>
  </si>
  <si>
    <t>G05</t>
  </si>
  <si>
    <t>Spieltag 3</t>
  </si>
  <si>
    <t>12:40</t>
  </si>
  <si>
    <t>G06</t>
  </si>
  <si>
    <t>13:20</t>
  </si>
  <si>
    <t>LEGENDE &amp; HINWEISE</t>
  </si>
  <si>
    <t>Gelb-orange hinterlegte Felder sind Eingabefelder – hier Namen, Uhrzeiten und Tore eintragen.</t>
  </si>
  <si>
    <t>Grau hinterlegte Felder werden automatisch berechnet – bitte nicht überschreiben.</t>
  </si>
  <si>
    <t>Punkte, Sieger und Status ergeben sich selbst aus den eingetragenen Toren (0 : 0 = Unentschieden).</t>
  </si>
  <si>
    <t>Die Abschlusstabelle im Blatt »Tabelle« sortiert sich automatisch nach Punkten, Tordifferenz und Toren.</t>
  </si>
  <si>
    <t>ABSCHLUSSTABELLE</t>
  </si>
  <si>
    <t>Endstand · Jeder gegen jeden · Saison 2026</t>
  </si>
  <si>
    <t>Platz</t>
  </si>
  <si>
    <t>Sp.</t>
  </si>
  <si>
    <t>S</t>
  </si>
  <si>
    <t>U</t>
  </si>
  <si>
    <t>N</t>
  </si>
  <si>
    <t>Tore</t>
  </si>
  <si>
    <t>Gegen</t>
  </si>
  <si>
    <t>Diff.</t>
  </si>
  <si>
    <t>Punkte</t>
  </si>
  <si>
    <t>🏆  TURNIERSIEGER 2026</t>
  </si>
  <si>
    <t>Sortierung: Punkte  ›  Tordifferenz  ›  erzielte Tore.  Bei absolutem Gleichstand entscheidet die Reihenfolge der Erfassung.</t>
  </si>
  <si>
    <t>BERECHNUNGSGRUNDLAGE (AUTOMATISCH · NICHT ÄNDERN)</t>
  </si>
  <si>
    <t>Team</t>
  </si>
  <si>
    <t>Sortierwert</t>
  </si>
  <si>
    <t>Rang</t>
  </si>
  <si>
    <t>TURNIERPLAN · 4 MANNSCHAFTEN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</si>
</sst>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2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1"/>
      <color rgb="FFCFE4E0"/>
      <name val="Calibri"/>
      <charset val="1"/>
    </font>
    <font>
      <b/>
      <sz val="10"/>
      <color rgb="FFFFFFFF"/>
      <name val="Calibri"/>
      <charset val="1"/>
    </font>
    <font>
      <b/>
      <sz val="10"/>
      <color rgb="FF5B6B68"/>
      <name val="Calibri"/>
      <charset val="1"/>
    </font>
    <font>
      <sz val="10"/>
      <color rgb="FF17302C"/>
      <name val="Calibri"/>
      <charset val="1"/>
    </font>
    <font>
      <b/>
      <sz val="11"/>
      <color rgb="FF17302C"/>
      <name val="Calibri"/>
      <charset val="1"/>
    </font>
    <font>
      <sz val="9"/>
      <color rgb="FF17302C"/>
      <name val="Calibri"/>
      <charset val="1"/>
    </font>
    <font>
      <i/>
      <sz val="8.5"/>
      <color rgb="FF5B6B68"/>
      <name val="Calibri"/>
      <charset val="1"/>
    </font>
    <font>
      <b/>
      <sz val="9"/>
      <color rgb="FFFFFFFF"/>
      <name val="Calibri"/>
      <charset val="1"/>
    </font>
    <font>
      <b/>
      <sz val="10"/>
      <color rgb="FF0F4C46"/>
      <name val="Calibri"/>
      <charset val="1"/>
    </font>
    <font>
      <sz val="10"/>
      <color rgb="FF5B6B68"/>
      <name val="Calibri"/>
      <charset val="1"/>
    </font>
    <font>
      <b/>
      <sz val="9"/>
      <color rgb="FF5B6B68"/>
      <name val="Calibri"/>
      <charset val="1"/>
    </font>
    <font>
      <sz val="9"/>
      <color rgb="FF5B6B68"/>
      <name val="Calibri"/>
      <charset val="1"/>
    </font>
    <font>
      <sz val="9.5"/>
      <color rgb="FF17302C"/>
      <name val="Calibri"/>
      <charset val="1"/>
    </font>
    <font>
      <i/>
      <sz val="9.5"/>
      <color rgb="FF5B6B68"/>
      <name val="Calibri"/>
      <charset val="1"/>
    </font>
    <font>
      <b/>
      <sz val="9.5"/>
      <color rgb="FFFFFFFF"/>
      <name val="Calibri"/>
      <charset val="1"/>
    </font>
    <font>
      <b/>
      <sz val="13"/>
      <color rgb="FF7A5F0F"/>
      <name val="Calibri"/>
      <charset val="1"/>
    </font>
    <font>
      <b/>
      <sz val="12"/>
      <color rgb="FF17302C"/>
      <name val="Calibri"/>
      <charset val="1"/>
    </font>
    <font>
      <sz val="10.5"/>
      <color rgb="FF17302C"/>
      <name val="Calibri"/>
      <charset val="1"/>
    </font>
    <font>
      <b/>
      <sz val="12"/>
      <color rgb="FF0F4C46"/>
      <name val="Calibri"/>
      <charset val="1"/>
    </font>
    <font>
      <b/>
      <sz val="11"/>
      <color rgb="FF7A5F0F"/>
      <name val="Calibri"/>
      <charset val="1"/>
    </font>
    <font>
      <b/>
      <sz val="14"/>
      <color rgb="FF17302C"/>
      <name val="Calibri"/>
      <charset val="1"/>
    </font>
    <font>
      <i/>
      <sz val="9"/>
      <color rgb="FF5B6B68"/>
      <name val="Calibri"/>
      <charset val="1"/>
    </font>
    <font>
      <b/>
      <sz val="8.5"/>
      <color rgb="FFFFFFFF"/>
      <name val="Calibri"/>
      <charset val="1"/>
    </font>
    <font>
      <sz val="8.5"/>
      <color rgb="FF9AA8A5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0F4C46"/>
        <bgColor rgb="FF0A3A34"/>
      </patternFill>
    </fill>
    <fill>
      <patternFill patternType="solid">
        <fgColor rgb="FF17998A"/>
        <bgColor rgb="FF008080"/>
      </patternFill>
    </fill>
    <fill>
      <patternFill patternType="solid">
        <fgColor rgb="FFFBEED2"/>
        <bgColor rgb="FFEDF2F1"/>
      </patternFill>
    </fill>
    <fill>
      <patternFill patternType="solid">
        <fgColor rgb="FF0A3A34"/>
        <bgColor rgb="FF17302C"/>
      </patternFill>
    </fill>
    <fill>
      <patternFill patternType="solid">
        <fgColor rgb="FFFFFFFF"/>
        <bgColor rgb="FFF5F9F8"/>
      </patternFill>
    </fill>
    <fill>
      <patternFill patternType="solid">
        <fgColor rgb="FFF5F9F8"/>
        <bgColor rgb="FFF2F5F4"/>
      </patternFill>
    </fill>
    <fill>
      <patternFill patternType="solid">
        <fgColor rgb="FFEDF2F1"/>
        <bgColor rgb="FFF2F5F4"/>
      </patternFill>
    </fill>
    <fill>
      <patternFill patternType="solid">
        <fgColor rgb="FFF6D96B"/>
        <bgColor rgb="FFFFCC00"/>
      </patternFill>
    </fill>
    <fill>
      <patternFill patternType="solid">
        <fgColor rgb="FF5B6B68"/>
        <bgColor rgb="FF808080"/>
      </patternFill>
    </fill>
    <fill>
      <patternFill patternType="solid">
        <fgColor rgb="FF8A9C98"/>
        <bgColor rgb="FF9AA8A5"/>
      </patternFill>
    </fill>
    <fill>
      <patternFill patternType="solid">
        <fgColor rgb="FFF2F5F4"/>
        <bgColor rgb="FFEDF2F1"/>
      </patternFill>
    </fill>
  </fills>
  <borders count="3">
    <border>
      <left/>
      <right/>
      <top/>
      <bottom/>
      <diagonal/>
    </border>
    <border>
      <left style="thin">
        <color rgb="FFCBD8D5"/>
      </left>
      <right style="thin">
        <color rgb="FFCBD8D5"/>
      </right>
      <top style="thin">
        <color rgb="FFCBD8D5"/>
      </top>
      <bottom style="thin">
        <color rgb="FFCBD8D5"/>
      </bottom>
      <diagonal/>
    </border>
    <border>
      <left style="medium">
        <color rgb="FFFFFFFF"/>
      </left>
      <right style="medium">
        <color rgb="FFFFFFFF"/>
      </right>
      <top style="thin">
        <color rgb="FFCBD8D5"/>
      </top>
      <bottom style="thin">
        <color rgb="FFCBD8D5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1" fontId="6" fillId="4" borderId="1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indent="1"/>
    </xf>
    <xf numFmtId="1" fontId="11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indent="1"/>
    </xf>
    <xf numFmtId="0" fontId="0" fillId="4" borderId="1" xfId="0" applyFill="1" applyBorder="1"/>
    <xf numFmtId="0" fontId="0" fillId="8" borderId="1" xfId="0" applyFill="1" applyBorder="1"/>
    <xf numFmtId="0" fontId="16" fillId="5" borderId="2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vertical="center"/>
    </xf>
    <xf numFmtId="164" fontId="19" fillId="9" borderId="1" xfId="0" applyNumberFormat="1" applyFont="1" applyFill="1" applyBorder="1" applyAlignment="1">
      <alignment horizontal="center" vertical="center"/>
    </xf>
    <xf numFmtId="1" fontId="20" fillId="9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1" fontId="19" fillId="7" borderId="1" xfId="0" applyNumberFormat="1" applyFont="1" applyFill="1" applyBorder="1" applyAlignment="1">
      <alignment horizontal="center" vertical="center"/>
    </xf>
    <xf numFmtId="164" fontId="19" fillId="7" borderId="1" xfId="0" applyNumberFormat="1" applyFont="1" applyFill="1" applyBorder="1" applyAlignment="1">
      <alignment horizontal="center" vertical="center"/>
    </xf>
    <xf numFmtId="1" fontId="20" fillId="7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" fontId="19" fillId="6" borderId="1" xfId="0" applyNumberFormat="1" applyFont="1" applyFill="1" applyBorder="1" applyAlignment="1">
      <alignment horizontal="center" vertical="center"/>
    </xf>
    <xf numFmtId="164" fontId="19" fillId="6" borderId="1" xfId="0" applyNumberFormat="1" applyFont="1" applyFill="1" applyBorder="1" applyAlignment="1">
      <alignment horizontal="center" vertical="center"/>
    </xf>
    <xf numFmtId="1" fontId="20" fillId="6" borderId="1" xfId="0" applyNumberFormat="1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left" vertical="center" indent="1"/>
    </xf>
    <xf numFmtId="1" fontId="13" fillId="12" borderId="1" xfId="0" applyNumberFormat="1" applyFont="1" applyFill="1" applyBorder="1" applyAlignment="1">
      <alignment horizontal="center" vertical="center"/>
    </xf>
    <xf numFmtId="164" fontId="13" fillId="12" borderId="1" xfId="0" applyNumberFormat="1" applyFont="1" applyFill="1" applyBorder="1" applyAlignment="1">
      <alignment horizontal="center" vertical="center"/>
    </xf>
    <xf numFmtId="2" fontId="25" fillId="12" borderId="1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left" vertical="center" indent="1"/>
    </xf>
    <xf numFmtId="0" fontId="18" fillId="7" borderId="1" xfId="0" applyFont="1" applyFill="1" applyBorder="1" applyAlignment="1">
      <alignment horizontal="left" vertical="center" indent="1"/>
    </xf>
    <xf numFmtId="0" fontId="18" fillId="6" borderId="1" xfId="0" applyFont="1" applyFill="1" applyBorder="1" applyAlignment="1">
      <alignment horizontal="left" vertical="center" indent="1"/>
    </xf>
    <xf numFmtId="0" fontId="21" fillId="9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9" fillId="10" borderId="0" xfId="0" applyFont="1" applyFill="1" applyAlignment="1">
      <alignment horizontal="left" vertical="center" indent="1"/>
    </xf>
  </cellXfs>
  <cellStyles count="1">
    <cellStyle name="Standard" xfId="0" builtinId="0"/>
  </cellStyles>
  <dxfs count="2">
    <dxf>
      <font>
        <i/>
        <sz val="9"/>
        <color rgb="FF5B6B68"/>
        <name val="Calibri"/>
        <charset val="1"/>
      </font>
    </dxf>
    <dxf>
      <font>
        <b/>
        <sz val="9"/>
        <color rgb="FF1E7A4D"/>
        <name val="Calibri"/>
        <charset val="1"/>
      </font>
      <fill>
        <patternFill>
          <bgColor rgb="FFE4F2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F0F"/>
      <rgbColor rgb="FF800080"/>
      <rgbColor rgb="FF1E7A4D"/>
      <rgbColor rgb="FF9AA8A5"/>
      <rgbColor rgb="FF808080"/>
      <rgbColor rgb="FF9999FF"/>
      <rgbColor rgb="FF993366"/>
      <rgbColor rgb="FFFBEED2"/>
      <rgbColor rgb="FFE4F2EA"/>
      <rgbColor rgb="FF660066"/>
      <rgbColor rgb="FFFF8080"/>
      <rgbColor rgb="FF0066CC"/>
      <rgbColor rgb="FFCBD8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2F1"/>
      <rgbColor rgb="FFCFE4E0"/>
      <rgbColor rgb="FFF2F5F4"/>
      <rgbColor rgb="FFF5F9F8"/>
      <rgbColor rgb="FFFF99CC"/>
      <rgbColor rgb="FFCC99FF"/>
      <rgbColor rgb="FFF6D96B"/>
      <rgbColor rgb="FF3366FF"/>
      <rgbColor rgb="FF33CCCC"/>
      <rgbColor rgb="FF99CC00"/>
      <rgbColor rgb="FFFFCC00"/>
      <rgbColor rgb="FFFF9900"/>
      <rgbColor rgb="FFFF6600"/>
      <rgbColor rgb="FF5B6B68"/>
      <rgbColor rgb="FF8A9C98"/>
      <rgbColor rgb="FF0A3A34"/>
      <rgbColor rgb="FF17998A"/>
      <rgbColor rgb="FF0F4C46"/>
      <rgbColor rgb="FF333300"/>
      <rgbColor rgb="FF993300"/>
      <rgbColor rgb="FF993366"/>
      <rgbColor rgb="FF333399"/>
      <rgbColor rgb="FF173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showGridLines="0" tabSelected="1" zoomScale="110" zoomScaleNormal="110" workbookViewId="0">
      <selection activeCell="B3" sqref="B3:M3"/>
    </sheetView>
  </sheetViews>
  <sheetFormatPr baseColWidth="10" defaultColWidth="8.7109375" defaultRowHeight="15" x14ac:dyDescent="0.25"/>
  <cols>
    <col min="1" max="1" width="2.42578125" customWidth="1"/>
    <col min="2" max="2" width="7" customWidth="1"/>
    <col min="3" max="3" width="12" customWidth="1"/>
    <col min="4" max="4" width="9" customWidth="1"/>
    <col min="5" max="5" width="7" customWidth="1"/>
    <col min="6" max="7" width="19" customWidth="1"/>
    <col min="8" max="11" width="8.42578125" customWidth="1"/>
    <col min="12" max="12" width="22" customWidth="1"/>
    <col min="13" max="13" width="12" customWidth="1"/>
  </cols>
  <sheetData>
    <row r="1" spans="2:13" ht="6" customHeight="1" x14ac:dyDescent="0.25"/>
    <row r="2" spans="2:13" ht="33.75" customHeight="1" x14ac:dyDescent="0.25">
      <c r="B2" s="14" t="s">
        <v>96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7.5" customHeight="1" x14ac:dyDescent="0.25"/>
    <row r="5" spans="2:13" ht="19.5" customHeight="1" x14ac:dyDescent="0.25">
      <c r="B5" s="12" t="s">
        <v>1</v>
      </c>
      <c r="C5" s="12"/>
      <c r="D5" s="12"/>
      <c r="E5" s="12"/>
      <c r="F5" s="12"/>
      <c r="G5" s="12"/>
      <c r="H5" s="12" t="s">
        <v>2</v>
      </c>
      <c r="I5" s="12"/>
      <c r="J5" s="12"/>
      <c r="K5" s="12"/>
      <c r="L5" s="12"/>
      <c r="M5" s="12"/>
    </row>
    <row r="6" spans="2:13" ht="18" customHeight="1" x14ac:dyDescent="0.25">
      <c r="B6" s="11" t="s">
        <v>3</v>
      </c>
      <c r="C6" s="11"/>
      <c r="D6" s="10" t="s">
        <v>4</v>
      </c>
      <c r="E6" s="10"/>
      <c r="F6" s="10"/>
      <c r="G6" s="10"/>
      <c r="H6" s="11" t="s">
        <v>5</v>
      </c>
      <c r="I6" s="11"/>
      <c r="J6" s="11"/>
      <c r="K6" s="11"/>
      <c r="L6" s="9">
        <v>3</v>
      </c>
      <c r="M6" s="9"/>
    </row>
    <row r="7" spans="2:13" ht="18" customHeight="1" x14ac:dyDescent="0.25">
      <c r="B7" s="11" t="s">
        <v>6</v>
      </c>
      <c r="C7" s="11"/>
      <c r="D7" s="10" t="s">
        <v>7</v>
      </c>
      <c r="E7" s="10"/>
      <c r="F7" s="10"/>
      <c r="G7" s="10"/>
      <c r="H7" s="11" t="s">
        <v>8</v>
      </c>
      <c r="I7" s="11"/>
      <c r="J7" s="11"/>
      <c r="K7" s="11"/>
      <c r="L7" s="9">
        <v>1</v>
      </c>
      <c r="M7" s="9"/>
    </row>
    <row r="8" spans="2:13" ht="18" customHeight="1" x14ac:dyDescent="0.25">
      <c r="B8" s="11" t="s">
        <v>9</v>
      </c>
      <c r="C8" s="11"/>
      <c r="D8" s="10" t="s">
        <v>10</v>
      </c>
      <c r="E8" s="10"/>
      <c r="F8" s="10"/>
      <c r="G8" s="10"/>
      <c r="H8" s="11" t="s">
        <v>11</v>
      </c>
      <c r="I8" s="11"/>
      <c r="J8" s="11"/>
      <c r="K8" s="11"/>
      <c r="L8" s="9">
        <v>0</v>
      </c>
      <c r="M8" s="9"/>
    </row>
    <row r="9" spans="2:13" ht="18" customHeight="1" x14ac:dyDescent="0.25">
      <c r="B9" s="11" t="s">
        <v>12</v>
      </c>
      <c r="C9" s="11"/>
      <c r="D9" s="10" t="s">
        <v>13</v>
      </c>
      <c r="E9" s="10"/>
      <c r="F9" s="10"/>
      <c r="G9" s="10"/>
      <c r="H9" s="11" t="s">
        <v>14</v>
      </c>
      <c r="I9" s="11"/>
      <c r="J9" s="11"/>
      <c r="K9" s="11"/>
      <c r="L9" s="8" t="s">
        <v>15</v>
      </c>
      <c r="M9" s="8"/>
    </row>
    <row r="10" spans="2:13" ht="18" customHeight="1" x14ac:dyDescent="0.25">
      <c r="B10" s="11" t="s">
        <v>16</v>
      </c>
      <c r="C10" s="11"/>
      <c r="D10" s="10" t="s">
        <v>17</v>
      </c>
      <c r="E10" s="10"/>
      <c r="F10" s="10"/>
      <c r="G10" s="10"/>
      <c r="H10" s="7" t="s">
        <v>18</v>
      </c>
      <c r="I10" s="7"/>
      <c r="J10" s="7"/>
      <c r="K10" s="7"/>
      <c r="L10" s="7"/>
      <c r="M10" s="7"/>
    </row>
    <row r="11" spans="2:13" ht="7.5" customHeight="1" x14ac:dyDescent="0.25"/>
    <row r="12" spans="2:13" ht="21.75" customHeight="1" x14ac:dyDescent="0.25">
      <c r="B12" s="12" t="s">
        <v>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ht="19.5" customHeight="1" x14ac:dyDescent="0.25">
      <c r="B13" s="16" t="s">
        <v>20</v>
      </c>
      <c r="C13" s="6" t="s">
        <v>21</v>
      </c>
      <c r="D13" s="6"/>
      <c r="E13" s="6"/>
      <c r="F13" s="16" t="s">
        <v>22</v>
      </c>
      <c r="G13" s="6" t="s">
        <v>23</v>
      </c>
      <c r="H13" s="6"/>
      <c r="I13" s="6"/>
      <c r="J13" s="6" t="s">
        <v>24</v>
      </c>
      <c r="K13" s="6"/>
      <c r="L13" s="6"/>
      <c r="M13" s="6"/>
    </row>
    <row r="14" spans="2:13" ht="19.5" customHeight="1" x14ac:dyDescent="0.25">
      <c r="B14" s="17" t="s">
        <v>25</v>
      </c>
      <c r="C14" s="5" t="s">
        <v>26</v>
      </c>
      <c r="D14" s="5"/>
      <c r="E14" s="5"/>
      <c r="F14" s="18" t="s">
        <v>27</v>
      </c>
      <c r="G14" s="4" t="s">
        <v>28</v>
      </c>
      <c r="H14" s="4"/>
      <c r="I14" s="4"/>
      <c r="J14" s="4" t="s">
        <v>29</v>
      </c>
      <c r="K14" s="4"/>
      <c r="L14" s="4"/>
      <c r="M14" s="4"/>
    </row>
    <row r="15" spans="2:13" ht="19.5" customHeight="1" x14ac:dyDescent="0.25">
      <c r="B15" s="19" t="s">
        <v>30</v>
      </c>
      <c r="C15" s="5" t="s">
        <v>31</v>
      </c>
      <c r="D15" s="5"/>
      <c r="E15" s="5"/>
      <c r="F15" s="20" t="s">
        <v>32</v>
      </c>
      <c r="G15" s="3" t="s">
        <v>33</v>
      </c>
      <c r="H15" s="3"/>
      <c r="I15" s="3"/>
      <c r="J15" s="3" t="s">
        <v>34</v>
      </c>
      <c r="K15" s="3"/>
      <c r="L15" s="3"/>
      <c r="M15" s="3"/>
    </row>
    <row r="16" spans="2:13" ht="19.5" customHeight="1" x14ac:dyDescent="0.25">
      <c r="B16" s="17" t="s">
        <v>35</v>
      </c>
      <c r="C16" s="5" t="s">
        <v>36</v>
      </c>
      <c r="D16" s="5"/>
      <c r="E16" s="5"/>
      <c r="F16" s="18" t="s">
        <v>37</v>
      </c>
      <c r="G16" s="4" t="s">
        <v>38</v>
      </c>
      <c r="H16" s="4"/>
      <c r="I16" s="4"/>
      <c r="J16" s="4" t="s">
        <v>39</v>
      </c>
      <c r="K16" s="4"/>
      <c r="L16" s="4"/>
      <c r="M16" s="4"/>
    </row>
    <row r="17" spans="2:13" ht="19.5" customHeight="1" x14ac:dyDescent="0.25">
      <c r="B17" s="19" t="s">
        <v>40</v>
      </c>
      <c r="C17" s="5" t="s">
        <v>41</v>
      </c>
      <c r="D17" s="5"/>
      <c r="E17" s="5"/>
      <c r="F17" s="20" t="s">
        <v>42</v>
      </c>
      <c r="G17" s="3" t="s">
        <v>43</v>
      </c>
      <c r="H17" s="3"/>
      <c r="I17" s="3"/>
      <c r="J17" s="3" t="s">
        <v>44</v>
      </c>
      <c r="K17" s="3"/>
      <c r="L17" s="3"/>
      <c r="M17" s="3"/>
    </row>
    <row r="18" spans="2:13" ht="7.5" customHeight="1" x14ac:dyDescent="0.25"/>
    <row r="19" spans="2:13" ht="21.75" customHeight="1" x14ac:dyDescent="0.25">
      <c r="B19" s="12" t="s">
        <v>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27.75" customHeight="1" x14ac:dyDescent="0.25">
      <c r="B20" s="21" t="s">
        <v>46</v>
      </c>
      <c r="C20" s="21" t="s">
        <v>47</v>
      </c>
      <c r="D20" s="21" t="s">
        <v>48</v>
      </c>
      <c r="E20" s="21" t="s">
        <v>49</v>
      </c>
      <c r="F20" s="21" t="s">
        <v>50</v>
      </c>
      <c r="G20" s="21" t="s">
        <v>51</v>
      </c>
      <c r="H20" s="21" t="s">
        <v>52</v>
      </c>
      <c r="I20" s="21" t="s">
        <v>53</v>
      </c>
      <c r="J20" s="21" t="s">
        <v>54</v>
      </c>
      <c r="K20" s="21" t="s">
        <v>55</v>
      </c>
      <c r="L20" s="21" t="s">
        <v>56</v>
      </c>
      <c r="M20" s="21" t="s">
        <v>57</v>
      </c>
    </row>
    <row r="21" spans="2:13" ht="19.5" customHeight="1" x14ac:dyDescent="0.25">
      <c r="B21" s="22" t="s">
        <v>58</v>
      </c>
      <c r="C21" s="23" t="s">
        <v>59</v>
      </c>
      <c r="D21" s="24" t="s">
        <v>60</v>
      </c>
      <c r="E21" s="24" t="s">
        <v>61</v>
      </c>
      <c r="F21" s="25" t="str">
        <f>C14</f>
        <v>Falken Rot</v>
      </c>
      <c r="G21" s="25" t="str">
        <f>C15</f>
        <v>Blau Union</v>
      </c>
      <c r="H21" s="15">
        <v>2</v>
      </c>
      <c r="I21" s="15">
        <v>1</v>
      </c>
      <c r="J21" s="26">
        <f t="shared" ref="J21:J26" si="0">IF(AND(ISNUMBER(H21),ISNUMBER(I21)),IF(H21&gt;I21,$L$6,IF(H21=I21,$L$7,$L$8)),"")</f>
        <v>3</v>
      </c>
      <c r="K21" s="26">
        <f t="shared" ref="K21:K26" si="1">IF(AND(ISNUMBER(H21),ISNUMBER(I21)),IF(I21&gt;H21,$L$6,IF(I21=H21,$L$7,$L$8)),"")</f>
        <v>0</v>
      </c>
      <c r="L21" s="27" t="str">
        <f t="shared" ref="L21:L26" si="2">IF(OR(NOT(ISNUMBER(H21)),NOT(ISNUMBER(I21))),"–",IF(H21=I21,"Unentschieden",IF(H21&gt;I21,F21,G21)))</f>
        <v>Falken Rot</v>
      </c>
      <c r="M21" s="28" t="str">
        <f t="shared" ref="M21:M26" si="3">IF(AND(ISNUMBER(H21),ISNUMBER(I21)),"Beendet","Ausstehend")</f>
        <v>Beendet</v>
      </c>
    </row>
    <row r="22" spans="2:13" ht="19.5" customHeight="1" x14ac:dyDescent="0.25">
      <c r="B22" s="29" t="s">
        <v>62</v>
      </c>
      <c r="C22" s="30" t="s">
        <v>59</v>
      </c>
      <c r="D22" s="24" t="s">
        <v>63</v>
      </c>
      <c r="E22" s="24" t="s">
        <v>61</v>
      </c>
      <c r="F22" s="31" t="str">
        <f>C16</f>
        <v>Grüne Elf</v>
      </c>
      <c r="G22" s="31" t="str">
        <f>C17</f>
        <v>Gelb Stern</v>
      </c>
      <c r="H22" s="15">
        <v>0</v>
      </c>
      <c r="I22" s="15">
        <v>0</v>
      </c>
      <c r="J22" s="26">
        <f t="shared" si="0"/>
        <v>1</v>
      </c>
      <c r="K22" s="26">
        <f t="shared" si="1"/>
        <v>1</v>
      </c>
      <c r="L22" s="27" t="str">
        <f t="shared" si="2"/>
        <v>Unentschieden</v>
      </c>
      <c r="M22" s="28" t="str">
        <f t="shared" si="3"/>
        <v>Beendet</v>
      </c>
    </row>
    <row r="23" spans="2:13" ht="19.5" customHeight="1" x14ac:dyDescent="0.25">
      <c r="B23" s="22" t="s">
        <v>64</v>
      </c>
      <c r="C23" s="23" t="s">
        <v>65</v>
      </c>
      <c r="D23" s="24" t="s">
        <v>66</v>
      </c>
      <c r="E23" s="24" t="s">
        <v>61</v>
      </c>
      <c r="F23" s="25" t="str">
        <f>C14</f>
        <v>Falken Rot</v>
      </c>
      <c r="G23" s="25" t="str">
        <f>C16</f>
        <v>Grüne Elf</v>
      </c>
      <c r="H23" s="15">
        <v>3</v>
      </c>
      <c r="I23" s="15">
        <v>2</v>
      </c>
      <c r="J23" s="26">
        <f t="shared" si="0"/>
        <v>3</v>
      </c>
      <c r="K23" s="26">
        <f t="shared" si="1"/>
        <v>0</v>
      </c>
      <c r="L23" s="27" t="str">
        <f t="shared" si="2"/>
        <v>Falken Rot</v>
      </c>
      <c r="M23" s="28" t="str">
        <f t="shared" si="3"/>
        <v>Beendet</v>
      </c>
    </row>
    <row r="24" spans="2:13" ht="19.5" customHeight="1" x14ac:dyDescent="0.25">
      <c r="B24" s="29" t="s">
        <v>67</v>
      </c>
      <c r="C24" s="30" t="s">
        <v>65</v>
      </c>
      <c r="D24" s="24" t="s">
        <v>68</v>
      </c>
      <c r="E24" s="24" t="s">
        <v>61</v>
      </c>
      <c r="F24" s="31" t="str">
        <f>C15</f>
        <v>Blau Union</v>
      </c>
      <c r="G24" s="31" t="str">
        <f>C17</f>
        <v>Gelb Stern</v>
      </c>
      <c r="H24" s="15">
        <v>1</v>
      </c>
      <c r="I24" s="15">
        <v>1</v>
      </c>
      <c r="J24" s="26">
        <f t="shared" si="0"/>
        <v>1</v>
      </c>
      <c r="K24" s="26">
        <f t="shared" si="1"/>
        <v>1</v>
      </c>
      <c r="L24" s="27" t="str">
        <f t="shared" si="2"/>
        <v>Unentschieden</v>
      </c>
      <c r="M24" s="28" t="str">
        <f t="shared" si="3"/>
        <v>Beendet</v>
      </c>
    </row>
    <row r="25" spans="2:13" ht="19.5" customHeight="1" x14ac:dyDescent="0.25">
      <c r="B25" s="22" t="s">
        <v>69</v>
      </c>
      <c r="C25" s="23" t="s">
        <v>70</v>
      </c>
      <c r="D25" s="24" t="s">
        <v>71</v>
      </c>
      <c r="E25" s="24" t="s">
        <v>61</v>
      </c>
      <c r="F25" s="25" t="str">
        <f>C14</f>
        <v>Falken Rot</v>
      </c>
      <c r="G25" s="25" t="str">
        <f>C17</f>
        <v>Gelb Stern</v>
      </c>
      <c r="H25" s="15">
        <v>1</v>
      </c>
      <c r="I25" s="15">
        <v>2</v>
      </c>
      <c r="J25" s="26">
        <f t="shared" si="0"/>
        <v>0</v>
      </c>
      <c r="K25" s="26">
        <f t="shared" si="1"/>
        <v>3</v>
      </c>
      <c r="L25" s="27" t="str">
        <f t="shared" si="2"/>
        <v>Gelb Stern</v>
      </c>
      <c r="M25" s="28" t="str">
        <f t="shared" si="3"/>
        <v>Beendet</v>
      </c>
    </row>
    <row r="26" spans="2:13" ht="19.5" customHeight="1" x14ac:dyDescent="0.25">
      <c r="B26" s="29" t="s">
        <v>72</v>
      </c>
      <c r="C26" s="30" t="s">
        <v>70</v>
      </c>
      <c r="D26" s="24" t="s">
        <v>73</v>
      </c>
      <c r="E26" s="24" t="s">
        <v>61</v>
      </c>
      <c r="F26" s="31" t="str">
        <f>C15</f>
        <v>Blau Union</v>
      </c>
      <c r="G26" s="31" t="str">
        <f>C16</f>
        <v>Grüne Elf</v>
      </c>
      <c r="H26" s="15">
        <v>2</v>
      </c>
      <c r="I26" s="15">
        <v>0</v>
      </c>
      <c r="J26" s="26">
        <f t="shared" si="0"/>
        <v>3</v>
      </c>
      <c r="K26" s="26">
        <f t="shared" si="1"/>
        <v>0</v>
      </c>
      <c r="L26" s="27" t="str">
        <f t="shared" si="2"/>
        <v>Blau Union</v>
      </c>
      <c r="M26" s="28" t="str">
        <f t="shared" si="3"/>
        <v>Beendet</v>
      </c>
    </row>
    <row r="27" spans="2:13" ht="7.5" customHeight="1" x14ac:dyDescent="0.25"/>
    <row r="28" spans="2:13" ht="19.5" customHeight="1" x14ac:dyDescent="0.25">
      <c r="B28" s="12" t="s">
        <v>74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18" customHeight="1" x14ac:dyDescent="0.25">
      <c r="B29" s="32"/>
      <c r="C29" s="2" t="s">
        <v>75</v>
      </c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ht="18" customHeight="1" x14ac:dyDescent="0.25">
      <c r="B30" s="33"/>
      <c r="C30" s="2" t="s">
        <v>76</v>
      </c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13" ht="18" customHeight="1" x14ac:dyDescent="0.25">
      <c r="B31" s="1" t="s">
        <v>77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8" customHeight="1" x14ac:dyDescent="0.25">
      <c r="B32" s="1" t="s">
        <v>78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45">
    <mergeCell ref="C29:M29"/>
    <mergeCell ref="C30:M30"/>
    <mergeCell ref="B31:M31"/>
    <mergeCell ref="B32:M32"/>
    <mergeCell ref="C17:E17"/>
    <mergeCell ref="G17:I17"/>
    <mergeCell ref="J17:M17"/>
    <mergeCell ref="B19:M19"/>
    <mergeCell ref="B28:M28"/>
    <mergeCell ref="C15:E15"/>
    <mergeCell ref="G15:I15"/>
    <mergeCell ref="J15:M15"/>
    <mergeCell ref="C16:E16"/>
    <mergeCell ref="G16:I16"/>
    <mergeCell ref="J16:M16"/>
    <mergeCell ref="B12:M12"/>
    <mergeCell ref="C13:E13"/>
    <mergeCell ref="G13:I13"/>
    <mergeCell ref="J13:M13"/>
    <mergeCell ref="C14:E14"/>
    <mergeCell ref="G14:I14"/>
    <mergeCell ref="J14:M14"/>
    <mergeCell ref="B9:C9"/>
    <mergeCell ref="D9:G9"/>
    <mergeCell ref="H9:K9"/>
    <mergeCell ref="L9:M9"/>
    <mergeCell ref="B10:C10"/>
    <mergeCell ref="D10:G10"/>
    <mergeCell ref="H10:M10"/>
    <mergeCell ref="B7:C7"/>
    <mergeCell ref="D7:G7"/>
    <mergeCell ref="H7:K7"/>
    <mergeCell ref="L7:M7"/>
    <mergeCell ref="B8:C8"/>
    <mergeCell ref="D8:G8"/>
    <mergeCell ref="H8:K8"/>
    <mergeCell ref="L8:M8"/>
    <mergeCell ref="B2:M2"/>
    <mergeCell ref="B3:M3"/>
    <mergeCell ref="B5:G5"/>
    <mergeCell ref="H5:M5"/>
    <mergeCell ref="B6:C6"/>
    <mergeCell ref="D6:G6"/>
    <mergeCell ref="H6:K6"/>
    <mergeCell ref="L6:M6"/>
  </mergeCells>
  <conditionalFormatting sqref="M21:M26">
    <cfRule type="expression" dxfId="1" priority="2">
      <formula>EXACT($M21,"Beendet")</formula>
    </cfRule>
    <cfRule type="expression" dxfId="0" priority="3">
      <formula>EXACT($M21,"Ausstehend")</formula>
    </cfRule>
  </conditionalFormatting>
  <dataValidations count="1">
    <dataValidation type="whole" operator="greaterThanOrEqual" allowBlank="1" showErrorMessage="1" errorTitle="Ungültige Eingabe" error="Bitte eine ganze Zahl ab 0 eingeben." sqref="H21:I26" xr:uid="{00000000-0002-0000-0000-000000000000}">
      <formula1>0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9"/>
  <sheetViews>
    <sheetView showGridLines="0" zoomScale="110" zoomScaleNormal="110" workbookViewId="0"/>
  </sheetViews>
  <sheetFormatPr baseColWidth="10" defaultColWidth="8.7109375" defaultRowHeight="15" x14ac:dyDescent="0.25"/>
  <cols>
    <col min="1" max="1" width="2.42578125" customWidth="1"/>
    <col min="2" max="2" width="11" customWidth="1"/>
    <col min="3" max="3" width="14" customWidth="1"/>
    <col min="4" max="5" width="8" customWidth="1"/>
    <col min="6" max="9" width="7" customWidth="1"/>
    <col min="10" max="10" width="8" customWidth="1"/>
    <col min="11" max="11" width="11" customWidth="1"/>
    <col min="12" max="12" width="8" customWidth="1"/>
    <col min="13" max="13" width="9" customWidth="1"/>
  </cols>
  <sheetData>
    <row r="1" spans="2:13" ht="6" customHeight="1" x14ac:dyDescent="0.25"/>
    <row r="2" spans="2:13" ht="33.75" customHeight="1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3" t="s">
        <v>80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7.5" customHeight="1" x14ac:dyDescent="0.25"/>
    <row r="5" spans="2:13" ht="21.75" customHeight="1" x14ac:dyDescent="0.25">
      <c r="B5" s="34" t="s">
        <v>81</v>
      </c>
      <c r="C5" s="52" t="s">
        <v>21</v>
      </c>
      <c r="D5" s="52"/>
      <c r="E5" s="52"/>
      <c r="F5" s="34" t="s">
        <v>82</v>
      </c>
      <c r="G5" s="34" t="s">
        <v>83</v>
      </c>
      <c r="H5" s="34" t="s">
        <v>84</v>
      </c>
      <c r="I5" s="34" t="s">
        <v>85</v>
      </c>
      <c r="J5" s="34" t="s">
        <v>86</v>
      </c>
      <c r="K5" s="34" t="s">
        <v>87</v>
      </c>
      <c r="L5" s="34" t="s">
        <v>88</v>
      </c>
      <c r="M5" s="34" t="s">
        <v>89</v>
      </c>
    </row>
    <row r="6" spans="2:13" ht="24" customHeight="1" x14ac:dyDescent="0.25">
      <c r="B6" s="35">
        <v>1</v>
      </c>
      <c r="C6" s="53" t="str">
        <f>INDEX($B$16:$B$19,MATCH($B6,$L$16:$L$19,0))</f>
        <v>Falken Rot</v>
      </c>
      <c r="D6" s="53"/>
      <c r="E6" s="53"/>
      <c r="F6" s="36">
        <f>INDEX($C$16:$C$19,MATCH($B6,$L$16:$L$19,0))</f>
        <v>3</v>
      </c>
      <c r="G6" s="36">
        <f>INDEX($D$16:$D$19,MATCH($B6,$L$16:$L$19,0))</f>
        <v>2</v>
      </c>
      <c r="H6" s="36">
        <f>INDEX($E$16:$E$19,MATCH($B6,$L$16:$L$19,0))</f>
        <v>0</v>
      </c>
      <c r="I6" s="36">
        <f>INDEX($F$16:$F$19,MATCH($B6,$L$16:$L$19,0))</f>
        <v>1</v>
      </c>
      <c r="J6" s="36">
        <f>INDEX($G$16:$G$19,MATCH($B6,$L$16:$L$19,0))</f>
        <v>6</v>
      </c>
      <c r="K6" s="36">
        <f>INDEX($H$16:$H$19,MATCH($B6,$L$16:$L$19,0))</f>
        <v>5</v>
      </c>
      <c r="L6" s="37">
        <f>INDEX($I$16:$I$19,MATCH($B6,$L$16:$L$19,0))</f>
        <v>1</v>
      </c>
      <c r="M6" s="38">
        <f>INDEX($J$16:$J$19,MATCH($B6,$L$16:$L$19,0))</f>
        <v>6</v>
      </c>
    </row>
    <row r="7" spans="2:13" ht="24" customHeight="1" x14ac:dyDescent="0.25">
      <c r="B7" s="39">
        <v>2</v>
      </c>
      <c r="C7" s="54" t="str">
        <f>INDEX($B$16:$B$19,MATCH($B7,$L$16:$L$19,0))</f>
        <v>Gelb Stern</v>
      </c>
      <c r="D7" s="54"/>
      <c r="E7" s="54"/>
      <c r="F7" s="40">
        <f>INDEX($C$16:$C$19,MATCH($B7,$L$16:$L$19,0))</f>
        <v>3</v>
      </c>
      <c r="G7" s="40">
        <f>INDEX($D$16:$D$19,MATCH($B7,$L$16:$L$19,0))</f>
        <v>1</v>
      </c>
      <c r="H7" s="40">
        <f>INDEX($E$16:$E$19,MATCH($B7,$L$16:$L$19,0))</f>
        <v>2</v>
      </c>
      <c r="I7" s="40">
        <f>INDEX($F$16:$F$19,MATCH($B7,$L$16:$L$19,0))</f>
        <v>0</v>
      </c>
      <c r="J7" s="40">
        <f>INDEX($G$16:$G$19,MATCH($B7,$L$16:$L$19,0))</f>
        <v>3</v>
      </c>
      <c r="K7" s="40">
        <f>INDEX($H$16:$H$19,MATCH($B7,$L$16:$L$19,0))</f>
        <v>2</v>
      </c>
      <c r="L7" s="41">
        <f>INDEX($I$16:$I$19,MATCH($B7,$L$16:$L$19,0))</f>
        <v>1</v>
      </c>
      <c r="M7" s="42">
        <f>INDEX($J$16:$J$19,MATCH($B7,$L$16:$L$19,0))</f>
        <v>5</v>
      </c>
    </row>
    <row r="8" spans="2:13" ht="24" customHeight="1" x14ac:dyDescent="0.25">
      <c r="B8" s="43">
        <v>3</v>
      </c>
      <c r="C8" s="55" t="str">
        <f>INDEX($B$16:$B$19,MATCH($B8,$L$16:$L$19,0))</f>
        <v>Blau Union</v>
      </c>
      <c r="D8" s="55"/>
      <c r="E8" s="55"/>
      <c r="F8" s="44">
        <f>INDEX($C$16:$C$19,MATCH($B8,$L$16:$L$19,0))</f>
        <v>3</v>
      </c>
      <c r="G8" s="44">
        <f>INDEX($D$16:$D$19,MATCH($B8,$L$16:$L$19,0))</f>
        <v>1</v>
      </c>
      <c r="H8" s="44">
        <f>INDEX($E$16:$E$19,MATCH($B8,$L$16:$L$19,0))</f>
        <v>1</v>
      </c>
      <c r="I8" s="44">
        <f>INDEX($F$16:$F$19,MATCH($B8,$L$16:$L$19,0))</f>
        <v>1</v>
      </c>
      <c r="J8" s="44">
        <f>INDEX($G$16:$G$19,MATCH($B8,$L$16:$L$19,0))</f>
        <v>4</v>
      </c>
      <c r="K8" s="44">
        <f>INDEX($H$16:$H$19,MATCH($B8,$L$16:$L$19,0))</f>
        <v>3</v>
      </c>
      <c r="L8" s="45">
        <f>INDEX($I$16:$I$19,MATCH($B8,$L$16:$L$19,0))</f>
        <v>1</v>
      </c>
      <c r="M8" s="46">
        <f>INDEX($J$16:$J$19,MATCH($B8,$L$16:$L$19,0))</f>
        <v>4</v>
      </c>
    </row>
    <row r="9" spans="2:13" ht="24" customHeight="1" x14ac:dyDescent="0.25">
      <c r="B9" s="39">
        <v>4</v>
      </c>
      <c r="C9" s="54" t="str">
        <f>INDEX($B$16:$B$19,MATCH($B9,$L$16:$L$19,0))</f>
        <v>Grüne Elf</v>
      </c>
      <c r="D9" s="54"/>
      <c r="E9" s="54"/>
      <c r="F9" s="40">
        <f>INDEX($C$16:$C$19,MATCH($B9,$L$16:$L$19,0))</f>
        <v>3</v>
      </c>
      <c r="G9" s="40">
        <f>INDEX($D$16:$D$19,MATCH($B9,$L$16:$L$19,0))</f>
        <v>0</v>
      </c>
      <c r="H9" s="40">
        <f>INDEX($E$16:$E$19,MATCH($B9,$L$16:$L$19,0))</f>
        <v>1</v>
      </c>
      <c r="I9" s="40">
        <f>INDEX($F$16:$F$19,MATCH($B9,$L$16:$L$19,0))</f>
        <v>2</v>
      </c>
      <c r="J9" s="40">
        <f>INDEX($G$16:$G$19,MATCH($B9,$L$16:$L$19,0))</f>
        <v>2</v>
      </c>
      <c r="K9" s="40">
        <f>INDEX($H$16:$H$19,MATCH($B9,$L$16:$L$19,0))</f>
        <v>5</v>
      </c>
      <c r="L9" s="41">
        <f>INDEX($I$16:$I$19,MATCH($B9,$L$16:$L$19,0))</f>
        <v>-3</v>
      </c>
      <c r="M9" s="42">
        <f>INDEX($J$16:$J$19,MATCH($B9,$L$16:$L$19,0))</f>
        <v>1</v>
      </c>
    </row>
    <row r="10" spans="2:13" ht="7.5" customHeight="1" x14ac:dyDescent="0.25"/>
    <row r="11" spans="2:13" ht="25.5" customHeight="1" x14ac:dyDescent="0.25">
      <c r="B11" s="56" t="s">
        <v>90</v>
      </c>
      <c r="C11" s="56"/>
      <c r="D11" s="56"/>
      <c r="E11" s="57" t="str">
        <f>INDEX($B$16:$B$19,MATCH(1,$L$16:$L$19,0))</f>
        <v>Falken Rot</v>
      </c>
      <c r="F11" s="57"/>
      <c r="G11" s="57"/>
      <c r="H11" s="57"/>
      <c r="I11" s="57"/>
      <c r="J11" s="57"/>
      <c r="K11" s="57"/>
      <c r="L11" s="57"/>
      <c r="M11" s="57"/>
    </row>
    <row r="12" spans="2:13" ht="18" customHeight="1" x14ac:dyDescent="0.25">
      <c r="B12" s="58" t="s">
        <v>91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</row>
    <row r="13" spans="2:13" ht="7.5" customHeight="1" x14ac:dyDescent="0.25"/>
    <row r="14" spans="2:13" ht="19.5" customHeight="1" x14ac:dyDescent="0.25">
      <c r="B14" s="59" t="s">
        <v>92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2:13" ht="18" customHeight="1" x14ac:dyDescent="0.25">
      <c r="B15" s="47" t="s">
        <v>93</v>
      </c>
      <c r="C15" s="47" t="s">
        <v>82</v>
      </c>
      <c r="D15" s="47" t="s">
        <v>83</v>
      </c>
      <c r="E15" s="47" t="s">
        <v>84</v>
      </c>
      <c r="F15" s="47" t="s">
        <v>85</v>
      </c>
      <c r="G15" s="47" t="s">
        <v>86</v>
      </c>
      <c r="H15" s="47" t="s">
        <v>87</v>
      </c>
      <c r="I15" s="47" t="s">
        <v>88</v>
      </c>
      <c r="J15" s="47" t="s">
        <v>89</v>
      </c>
      <c r="K15" s="47" t="s">
        <v>94</v>
      </c>
      <c r="L15" s="47" t="s">
        <v>95</v>
      </c>
    </row>
    <row r="16" spans="2:13" ht="18" customHeight="1" x14ac:dyDescent="0.25">
      <c r="B16" s="48" t="str">
        <f>Spielplan!C14</f>
        <v>Falken Rot</v>
      </c>
      <c r="C16" s="49">
        <f>SUMPRODUCT((Spielplan!$F$21:$F$26=$B16)*ISNUMBER(Spielplan!$H$21:$H$26)*ISNUMBER(Spielplan!$I$21:$I$26))+SUMPRODUCT((Spielplan!$G$21:$G$26=$B16)*ISNUMBER(Spielplan!$H$21:$H$26)*ISNUMBER(Spielplan!$I$21:$I$26))</f>
        <v>3</v>
      </c>
      <c r="D16" s="49">
        <f>SUMPRODUCT((Spielplan!$F$21:$F$26=$B16)*ISNUMBER(Spielplan!$H$21:$H$26)*ISNUMBER(Spielplan!$I$21:$I$26)*(Spielplan!$H$21:$H$26&gt;Spielplan!$I$21:$I$26))+SUMPRODUCT((Spielplan!$G$21:$G$26=$B16)*ISNUMBER(Spielplan!$H$21:$H$26)*ISNUMBER(Spielplan!$I$21:$I$26)*(Spielplan!$I$21:$I$26&gt;Spielplan!$H$21:$H$26))</f>
        <v>2</v>
      </c>
      <c r="E16" s="49">
        <f>SUMPRODUCT((Spielplan!$F$21:$F$26=$B16)*ISNUMBER(Spielplan!$H$21:$H$26)*ISNUMBER(Spielplan!$I$21:$I$26)*(Spielplan!$H$21:$H$26=Spielplan!$I$21:$I$26))+SUMPRODUCT((Spielplan!$G$21:$G$26=$B16)*ISNUMBER(Spielplan!$H$21:$H$26)*ISNUMBER(Spielplan!$I$21:$I$26)*(Spielplan!$H$21:$H$26=Spielplan!$I$21:$I$26))</f>
        <v>0</v>
      </c>
      <c r="F16" s="49">
        <f>SUMPRODUCT((Spielplan!$F$21:$F$26=$B16)*ISNUMBER(Spielplan!$H$21:$H$26)*ISNUMBER(Spielplan!$I$21:$I$26)*(Spielplan!$H$21:$H$26&lt;Spielplan!$I$21:$I$26))+SUMPRODUCT((Spielplan!$G$21:$G$26=$B16)*ISNUMBER(Spielplan!$H$21:$H$26)*ISNUMBER(Spielplan!$I$21:$I$26)*(Spielplan!$I$21:$I$26&lt;Spielplan!$H$21:$H$26))</f>
        <v>1</v>
      </c>
      <c r="G16" s="49">
        <f>SUMPRODUCT((Spielplan!$F$21:$F$26=$B16)*Spielplan!$H$21:$H$26)+SUMPRODUCT((Spielplan!$G$21:$G$26=$B16)*Spielplan!$I$21:$I$26)</f>
        <v>6</v>
      </c>
      <c r="H16" s="49">
        <f>SUMPRODUCT((Spielplan!$F$21:$F$26=$B16)*Spielplan!$I$21:$I$26)+SUMPRODUCT((Spielplan!$G$21:$G$26=$B16)*Spielplan!$H$21:$H$26)</f>
        <v>5</v>
      </c>
      <c r="I16" s="50">
        <f>G16-H16</f>
        <v>1</v>
      </c>
      <c r="J16" s="49">
        <f>D16*Spielplan!$L$6+E16*Spielplan!$L$7+F16*Spielplan!$L$8</f>
        <v>6</v>
      </c>
      <c r="K16" s="51">
        <f>J16*100000+I16*100+G16-ROW()*0.001</f>
        <v>600105.98400000005</v>
      </c>
      <c r="L16" s="49">
        <f>RANK(K16,$K$16:$K$19,0)</f>
        <v>1</v>
      </c>
    </row>
    <row r="17" spans="2:12" ht="18" customHeight="1" x14ac:dyDescent="0.25">
      <c r="B17" s="48" t="str">
        <f>Spielplan!C15</f>
        <v>Blau Union</v>
      </c>
      <c r="C17" s="49">
        <f>SUMPRODUCT((Spielplan!$F$21:$F$26=$B17)*ISNUMBER(Spielplan!$H$21:$H$26)*ISNUMBER(Spielplan!$I$21:$I$26))+SUMPRODUCT((Spielplan!$G$21:$G$26=$B17)*ISNUMBER(Spielplan!$H$21:$H$26)*ISNUMBER(Spielplan!$I$21:$I$26))</f>
        <v>3</v>
      </c>
      <c r="D17" s="49">
        <f>SUMPRODUCT((Spielplan!$F$21:$F$26=$B17)*ISNUMBER(Spielplan!$H$21:$H$26)*ISNUMBER(Spielplan!$I$21:$I$26)*(Spielplan!$H$21:$H$26&gt;Spielplan!$I$21:$I$26))+SUMPRODUCT((Spielplan!$G$21:$G$26=$B17)*ISNUMBER(Spielplan!$H$21:$H$26)*ISNUMBER(Spielplan!$I$21:$I$26)*(Spielplan!$I$21:$I$26&gt;Spielplan!$H$21:$H$26))</f>
        <v>1</v>
      </c>
      <c r="E17" s="49">
        <f>SUMPRODUCT((Spielplan!$F$21:$F$26=$B17)*ISNUMBER(Spielplan!$H$21:$H$26)*ISNUMBER(Spielplan!$I$21:$I$26)*(Spielplan!$H$21:$H$26=Spielplan!$I$21:$I$26))+SUMPRODUCT((Spielplan!$G$21:$G$26=$B17)*ISNUMBER(Spielplan!$H$21:$H$26)*ISNUMBER(Spielplan!$I$21:$I$26)*(Spielplan!$H$21:$H$26=Spielplan!$I$21:$I$26))</f>
        <v>1</v>
      </c>
      <c r="F17" s="49">
        <f>SUMPRODUCT((Spielplan!$F$21:$F$26=$B17)*ISNUMBER(Spielplan!$H$21:$H$26)*ISNUMBER(Spielplan!$I$21:$I$26)*(Spielplan!$H$21:$H$26&lt;Spielplan!$I$21:$I$26))+SUMPRODUCT((Spielplan!$G$21:$G$26=$B17)*ISNUMBER(Spielplan!$H$21:$H$26)*ISNUMBER(Spielplan!$I$21:$I$26)*(Spielplan!$I$21:$I$26&lt;Spielplan!$H$21:$H$26))</f>
        <v>1</v>
      </c>
      <c r="G17" s="49">
        <f>SUMPRODUCT((Spielplan!$F$21:$F$26=$B17)*Spielplan!$H$21:$H$26)+SUMPRODUCT((Spielplan!$G$21:$G$26=$B17)*Spielplan!$I$21:$I$26)</f>
        <v>4</v>
      </c>
      <c r="H17" s="49">
        <f>SUMPRODUCT((Spielplan!$F$21:$F$26=$B17)*Spielplan!$I$21:$I$26)+SUMPRODUCT((Spielplan!$G$21:$G$26=$B17)*Spielplan!$H$21:$H$26)</f>
        <v>3</v>
      </c>
      <c r="I17" s="50">
        <f>G17-H17</f>
        <v>1</v>
      </c>
      <c r="J17" s="49">
        <f>D17*Spielplan!$L$6+E17*Spielplan!$L$7+F17*Spielplan!$L$8</f>
        <v>4</v>
      </c>
      <c r="K17" s="51">
        <f>J17*100000+I17*100+G17-ROW()*0.001</f>
        <v>400103.98300000001</v>
      </c>
      <c r="L17" s="49">
        <f>RANK(K17,$K$16:$K$19,0)</f>
        <v>3</v>
      </c>
    </row>
    <row r="18" spans="2:12" ht="18" customHeight="1" x14ac:dyDescent="0.25">
      <c r="B18" s="48" t="str">
        <f>Spielplan!C16</f>
        <v>Grüne Elf</v>
      </c>
      <c r="C18" s="49">
        <f>SUMPRODUCT((Spielplan!$F$21:$F$26=$B18)*ISNUMBER(Spielplan!$H$21:$H$26)*ISNUMBER(Spielplan!$I$21:$I$26))+SUMPRODUCT((Spielplan!$G$21:$G$26=$B18)*ISNUMBER(Spielplan!$H$21:$H$26)*ISNUMBER(Spielplan!$I$21:$I$26))</f>
        <v>3</v>
      </c>
      <c r="D18" s="49">
        <f>SUMPRODUCT((Spielplan!$F$21:$F$26=$B18)*ISNUMBER(Spielplan!$H$21:$H$26)*ISNUMBER(Spielplan!$I$21:$I$26)*(Spielplan!$H$21:$H$26&gt;Spielplan!$I$21:$I$26))+SUMPRODUCT((Spielplan!$G$21:$G$26=$B18)*ISNUMBER(Spielplan!$H$21:$H$26)*ISNUMBER(Spielplan!$I$21:$I$26)*(Spielplan!$I$21:$I$26&gt;Spielplan!$H$21:$H$26))</f>
        <v>0</v>
      </c>
      <c r="E18" s="49">
        <f>SUMPRODUCT((Spielplan!$F$21:$F$26=$B18)*ISNUMBER(Spielplan!$H$21:$H$26)*ISNUMBER(Spielplan!$I$21:$I$26)*(Spielplan!$H$21:$H$26=Spielplan!$I$21:$I$26))+SUMPRODUCT((Spielplan!$G$21:$G$26=$B18)*ISNUMBER(Spielplan!$H$21:$H$26)*ISNUMBER(Spielplan!$I$21:$I$26)*(Spielplan!$H$21:$H$26=Spielplan!$I$21:$I$26))</f>
        <v>1</v>
      </c>
      <c r="F18" s="49">
        <f>SUMPRODUCT((Spielplan!$F$21:$F$26=$B18)*ISNUMBER(Spielplan!$H$21:$H$26)*ISNUMBER(Spielplan!$I$21:$I$26)*(Spielplan!$H$21:$H$26&lt;Spielplan!$I$21:$I$26))+SUMPRODUCT((Spielplan!$G$21:$G$26=$B18)*ISNUMBER(Spielplan!$H$21:$H$26)*ISNUMBER(Spielplan!$I$21:$I$26)*(Spielplan!$I$21:$I$26&lt;Spielplan!$H$21:$H$26))</f>
        <v>2</v>
      </c>
      <c r="G18" s="49">
        <f>SUMPRODUCT((Spielplan!$F$21:$F$26=$B18)*Spielplan!$H$21:$H$26)+SUMPRODUCT((Spielplan!$G$21:$G$26=$B18)*Spielplan!$I$21:$I$26)</f>
        <v>2</v>
      </c>
      <c r="H18" s="49">
        <f>SUMPRODUCT((Spielplan!$F$21:$F$26=$B18)*Spielplan!$I$21:$I$26)+SUMPRODUCT((Spielplan!$G$21:$G$26=$B18)*Spielplan!$H$21:$H$26)</f>
        <v>5</v>
      </c>
      <c r="I18" s="50">
        <f>G18-H18</f>
        <v>-3</v>
      </c>
      <c r="J18" s="49">
        <f>D18*Spielplan!$L$6+E18*Spielplan!$L$7+F18*Spielplan!$L$8</f>
        <v>1</v>
      </c>
      <c r="K18" s="51">
        <f>J18*100000+I18*100+G18-ROW()*0.001</f>
        <v>99701.982000000004</v>
      </c>
      <c r="L18" s="49">
        <f>RANK(K18,$K$16:$K$19,0)</f>
        <v>4</v>
      </c>
    </row>
    <row r="19" spans="2:12" ht="18" customHeight="1" x14ac:dyDescent="0.25">
      <c r="B19" s="48" t="str">
        <f>Spielplan!C17</f>
        <v>Gelb Stern</v>
      </c>
      <c r="C19" s="49">
        <f>SUMPRODUCT((Spielplan!$F$21:$F$26=$B19)*ISNUMBER(Spielplan!$H$21:$H$26)*ISNUMBER(Spielplan!$I$21:$I$26))+SUMPRODUCT((Spielplan!$G$21:$G$26=$B19)*ISNUMBER(Spielplan!$H$21:$H$26)*ISNUMBER(Spielplan!$I$21:$I$26))</f>
        <v>3</v>
      </c>
      <c r="D19" s="49">
        <f>SUMPRODUCT((Spielplan!$F$21:$F$26=$B19)*ISNUMBER(Spielplan!$H$21:$H$26)*ISNUMBER(Spielplan!$I$21:$I$26)*(Spielplan!$H$21:$H$26&gt;Spielplan!$I$21:$I$26))+SUMPRODUCT((Spielplan!$G$21:$G$26=$B19)*ISNUMBER(Spielplan!$H$21:$H$26)*ISNUMBER(Spielplan!$I$21:$I$26)*(Spielplan!$I$21:$I$26&gt;Spielplan!$H$21:$H$26))</f>
        <v>1</v>
      </c>
      <c r="E19" s="49">
        <f>SUMPRODUCT((Spielplan!$F$21:$F$26=$B19)*ISNUMBER(Spielplan!$H$21:$H$26)*ISNUMBER(Spielplan!$I$21:$I$26)*(Spielplan!$H$21:$H$26=Spielplan!$I$21:$I$26))+SUMPRODUCT((Spielplan!$G$21:$G$26=$B19)*ISNUMBER(Spielplan!$H$21:$H$26)*ISNUMBER(Spielplan!$I$21:$I$26)*(Spielplan!$H$21:$H$26=Spielplan!$I$21:$I$26))</f>
        <v>2</v>
      </c>
      <c r="F19" s="49">
        <f>SUMPRODUCT((Spielplan!$F$21:$F$26=$B19)*ISNUMBER(Spielplan!$H$21:$H$26)*ISNUMBER(Spielplan!$I$21:$I$26)*(Spielplan!$H$21:$H$26&lt;Spielplan!$I$21:$I$26))+SUMPRODUCT((Spielplan!$G$21:$G$26=$B19)*ISNUMBER(Spielplan!$H$21:$H$26)*ISNUMBER(Spielplan!$I$21:$I$26)*(Spielplan!$I$21:$I$26&lt;Spielplan!$H$21:$H$26))</f>
        <v>0</v>
      </c>
      <c r="G19" s="49">
        <f>SUMPRODUCT((Spielplan!$F$21:$F$26=$B19)*Spielplan!$H$21:$H$26)+SUMPRODUCT((Spielplan!$G$21:$G$26=$B19)*Spielplan!$I$21:$I$26)</f>
        <v>3</v>
      </c>
      <c r="H19" s="49">
        <f>SUMPRODUCT((Spielplan!$F$21:$F$26=$B19)*Spielplan!$I$21:$I$26)+SUMPRODUCT((Spielplan!$G$21:$G$26=$B19)*Spielplan!$H$21:$H$26)</f>
        <v>2</v>
      </c>
      <c r="I19" s="50">
        <f>G19-H19</f>
        <v>1</v>
      </c>
      <c r="J19" s="49">
        <f>D19*Spielplan!$L$6+E19*Spielplan!$L$7+F19*Spielplan!$L$8</f>
        <v>5</v>
      </c>
      <c r="K19" s="51">
        <f>J19*100000+I19*100+G19-ROW()*0.001</f>
        <v>500102.98100000003</v>
      </c>
      <c r="L19" s="49">
        <f>RANK(K19,$K$16:$K$19,0)</f>
        <v>2</v>
      </c>
    </row>
  </sheetData>
  <mergeCells count="11">
    <mergeCell ref="B14:M14"/>
    <mergeCell ref="C8:E8"/>
    <mergeCell ref="C9:E9"/>
    <mergeCell ref="B11:D11"/>
    <mergeCell ref="E11:M11"/>
    <mergeCell ref="B12:M12"/>
    <mergeCell ref="B2:M2"/>
    <mergeCell ref="B3:M3"/>
    <mergeCell ref="C5:E5"/>
    <mergeCell ref="C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Spielplan</vt:lpstr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2026-08-10T17:56:10Z</dcterms:created>
  <dcterms:modified xsi:type="dcterms:W3CDTF">2026-08-11T08:55:20Z</dcterms:modified>
  <dc:language>en-US</dc:language>
</cp:coreProperties>
</file>