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07585FC2-F4BA-4FEF-978D-F7AA91CE959D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Teams &amp; Einstellungen" sheetId="1" r:id="rId1"/>
    <sheet name="Spielplan Vorrunde" sheetId="2" r:id="rId2"/>
    <sheet name="Ergebnistabelle" sheetId="3" r:id="rId3"/>
    <sheet name="Finalrunde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38" i="3" l="1"/>
  <c r="H38" i="3"/>
  <c r="J38" i="3" s="1"/>
  <c r="G38" i="3"/>
  <c r="F38" i="3"/>
  <c r="E38" i="3"/>
  <c r="D38" i="3"/>
  <c r="I37" i="3"/>
  <c r="H37" i="3"/>
  <c r="J37" i="3" s="1"/>
  <c r="G37" i="3"/>
  <c r="F37" i="3"/>
  <c r="E37" i="3"/>
  <c r="D37" i="3"/>
  <c r="I36" i="3"/>
  <c r="H36" i="3"/>
  <c r="J36" i="3" s="1"/>
  <c r="G36" i="3"/>
  <c r="F36" i="3"/>
  <c r="E36" i="3"/>
  <c r="D36" i="3"/>
  <c r="I35" i="3"/>
  <c r="J35" i="3" s="1"/>
  <c r="H35" i="3"/>
  <c r="G35" i="3"/>
  <c r="F35" i="3"/>
  <c r="E35" i="3"/>
  <c r="D35" i="3"/>
  <c r="I34" i="3"/>
  <c r="H34" i="3"/>
  <c r="J34" i="3" s="1"/>
  <c r="G34" i="3"/>
  <c r="F34" i="3"/>
  <c r="E34" i="3"/>
  <c r="D34" i="3"/>
  <c r="I33" i="3"/>
  <c r="J33" i="3" s="1"/>
  <c r="H33" i="3"/>
  <c r="G33" i="3"/>
  <c r="F33" i="3"/>
  <c r="E33" i="3"/>
  <c r="D33" i="3"/>
  <c r="J32" i="3"/>
  <c r="I32" i="3"/>
  <c r="H32" i="3"/>
  <c r="G32" i="3"/>
  <c r="F32" i="3"/>
  <c r="E32" i="3"/>
  <c r="D32" i="3"/>
  <c r="J31" i="3"/>
  <c r="I31" i="3"/>
  <c r="H31" i="3"/>
  <c r="G31" i="3"/>
  <c r="F31" i="3"/>
  <c r="E31" i="3"/>
  <c r="D31" i="3"/>
  <c r="J30" i="3"/>
  <c r="I30" i="3"/>
  <c r="H30" i="3"/>
  <c r="G30" i="3"/>
  <c r="F30" i="3"/>
  <c r="E30" i="3"/>
  <c r="D30" i="3"/>
  <c r="J29" i="3"/>
  <c r="I29" i="3"/>
  <c r="H29" i="3"/>
  <c r="G29" i="3"/>
  <c r="F29" i="3"/>
  <c r="E29" i="3"/>
  <c r="D29" i="3"/>
  <c r="J24" i="3"/>
  <c r="I24" i="3"/>
  <c r="H24" i="3"/>
  <c r="J23" i="3"/>
  <c r="I23" i="3"/>
  <c r="H23" i="3"/>
  <c r="J22" i="3"/>
  <c r="I22" i="3"/>
  <c r="H22" i="3"/>
  <c r="K36" i="3" s="1"/>
  <c r="J21" i="3"/>
  <c r="I21" i="3"/>
  <c r="H21" i="3"/>
  <c r="J20" i="3"/>
  <c r="I20" i="3"/>
  <c r="H20" i="3"/>
  <c r="J19" i="3"/>
  <c r="I19" i="3"/>
  <c r="H19" i="3"/>
  <c r="J18" i="3"/>
  <c r="I18" i="3"/>
  <c r="H18" i="3"/>
  <c r="K32" i="3" s="1"/>
  <c r="J17" i="3"/>
  <c r="I17" i="3"/>
  <c r="H17" i="3"/>
  <c r="J16" i="3"/>
  <c r="I16" i="3"/>
  <c r="H16" i="3"/>
  <c r="K31" i="3" s="1"/>
  <c r="J15" i="3"/>
  <c r="I15" i="3"/>
  <c r="H15" i="3"/>
  <c r="K30" i="3" s="1"/>
  <c r="J14" i="3"/>
  <c r="I14" i="3"/>
  <c r="H14" i="3"/>
  <c r="K37" i="3" s="1"/>
  <c r="J13" i="3"/>
  <c r="I13" i="3"/>
  <c r="H13" i="3"/>
  <c r="J12" i="3"/>
  <c r="I12" i="3"/>
  <c r="K35" i="3" s="1"/>
  <c r="H12" i="3"/>
  <c r="J11" i="3"/>
  <c r="I11" i="3"/>
  <c r="H11" i="3"/>
  <c r="K34" i="3" s="1"/>
  <c r="J10" i="3"/>
  <c r="I10" i="3"/>
  <c r="H10" i="3"/>
  <c r="K33" i="3" s="1"/>
  <c r="J9" i="3"/>
  <c r="I9" i="3"/>
  <c r="H9" i="3"/>
  <c r="J8" i="3"/>
  <c r="I8" i="3"/>
  <c r="H8" i="3"/>
  <c r="J7" i="3"/>
  <c r="I7" i="3"/>
  <c r="K29" i="3" s="1"/>
  <c r="H7" i="3"/>
  <c r="K38" i="3" s="1"/>
</calcChain>
</file>

<file path=xl/sharedStrings.xml><?xml version="1.0" encoding="utf-8"?>
<sst xmlns="http://schemas.openxmlformats.org/spreadsheetml/2006/main" count="563" uniqueCount="166">
  <si>
    <t>TURNIERPLAN 2026  |  10 MANNSCHAFTEN  |  2 SPIELFELDER</t>
  </si>
  <si>
    <t>▌ TURNIER-INFORMATIONEN</t>
  </si>
  <si>
    <t>Turniername:</t>
  </si>
  <si>
    <t>Frühjahrsturnier 2026</t>
  </si>
  <si>
    <t>Sportart:</t>
  </si>
  <si>
    <t>Fußball / Handball / Volleyball ...</t>
  </si>
  <si>
    <t>Datum:</t>
  </si>
  <si>
    <t>15.05.2026</t>
  </si>
  <si>
    <t>Veranstaltungsort:</t>
  </si>
  <si>
    <t>Sportzentrum Musterstadt</t>
  </si>
  <si>
    <t>Spielzeit pro Partie:</t>
  </si>
  <si>
    <t>10 Minuten</t>
  </si>
  <si>
    <t>Pausen zwischen Spielen:</t>
  </si>
  <si>
    <t>3 Minuten</t>
  </si>
  <si>
    <t>Punktsystem (Sieg / Unentschieden / Niederlage):</t>
  </si>
  <si>
    <t>3 / 1 / 0</t>
  </si>
  <si>
    <t>Schiedsrichter:</t>
  </si>
  <si>
    <t>Max Muster</t>
  </si>
  <si>
    <t>Kontakt Organisator:</t>
  </si>
  <si>
    <t>info@turnier2026.de</t>
  </si>
  <si>
    <t>▌ MANNSCHAFTSLISTE  (Namen hier eintragen)</t>
  </si>
  <si>
    <t>#</t>
  </si>
  <si>
    <t>Mannschaft</t>
  </si>
  <si>
    <t>Ansprechpartner</t>
  </si>
  <si>
    <t>Farbe / Trikot</t>
  </si>
  <si>
    <t>Bemerkung</t>
  </si>
  <si>
    <t>Blitzschnelle Falken</t>
  </si>
  <si>
    <t>K. Wenzel</t>
  </si>
  <si>
    <t>Rot / Weiß</t>
  </si>
  <si>
    <t>Eiserne Wölfe</t>
  </si>
  <si>
    <t>T. Brandt</t>
  </si>
  <si>
    <t>Blau / Gelb</t>
  </si>
  <si>
    <t>Sonnenkönige</t>
  </si>
  <si>
    <t>M. Fischer</t>
  </si>
  <si>
    <t>Gelb / Schwarz</t>
  </si>
  <si>
    <t>Silberstrahl FC</t>
  </si>
  <si>
    <t>A. Hoffmann</t>
  </si>
  <si>
    <t>Silber / Blau</t>
  </si>
  <si>
    <t>Grüne Donner</t>
  </si>
  <si>
    <t>S. Krause</t>
  </si>
  <si>
    <t>Grün / Weiß</t>
  </si>
  <si>
    <t>Rote Raketen</t>
  </si>
  <si>
    <t>P. Vogel</t>
  </si>
  <si>
    <t>Rot / Schwarz</t>
  </si>
  <si>
    <t>Tigerfaust SC</t>
  </si>
  <si>
    <t>L. Schwarz</t>
  </si>
  <si>
    <t>Orange / Blau</t>
  </si>
  <si>
    <t>Wasserdrachens</t>
  </si>
  <si>
    <t>J. Werner</t>
  </si>
  <si>
    <t>Türkis / Weiß</t>
  </si>
  <si>
    <t>Nacht Express</t>
  </si>
  <si>
    <t>C. Bauer</t>
  </si>
  <si>
    <t>Dunkelblau</t>
  </si>
  <si>
    <t>Sturmvögel United</t>
  </si>
  <si>
    <t>R. Lange</t>
  </si>
  <si>
    <t>Weiß / Grün</t>
  </si>
  <si>
    <t>▌ LEGENDE &amp; HINWEISE</t>
  </si>
  <si>
    <t>🟡 Gelb</t>
  </si>
  <si>
    <t>Eingabefelder — hier können Sie Werte ändern</t>
  </si>
  <si>
    <t>🔵 Dunkelblau</t>
  </si>
  <si>
    <t>Fixierte Bezeichnungen — nicht verändern</t>
  </si>
  <si>
    <t>📋 Spielplan</t>
  </si>
  <si>
    <t>Blatt 2: Spielreihenfolge mit Platzzuweisung</t>
  </si>
  <si>
    <t>📊 Tabelle</t>
  </si>
  <si>
    <t>Blatt 3: Automatische Ergebnistabelle nach Eingabe der Resultate</t>
  </si>
  <si>
    <t>🏆 Finale</t>
  </si>
  <si>
    <t>Blatt 4: Halbfinale, Spiel um Platz 3 und Finale</t>
  </si>
  <si>
    <t>SPIELPLAN VORRUNDE  |  10 MANNSCHAFTEN  |  2 FELDER  |  9 RUNDEN</t>
  </si>
  <si>
    <t>Jede Mannschaft spielt gegen alle anderen (Jeder gegen Jeden) — 2 Partien pro Runde gleichzeitig auf 2 Feldern — 3 Partien pausierende Teams</t>
  </si>
  <si>
    <t>Runde</t>
  </si>
  <si>
    <t>Spiel #</t>
  </si>
  <si>
    <t>Uhrzeit</t>
  </si>
  <si>
    <t>Spielfeld</t>
  </si>
  <si>
    <t>Heimmannschaft</t>
  </si>
  <si>
    <t>vs</t>
  </si>
  <si>
    <t>Gastmannschaft</t>
  </si>
  <si>
    <t>Tore H</t>
  </si>
  <si>
    <t>:</t>
  </si>
  <si>
    <t>Tore G</t>
  </si>
  <si>
    <t>Ergebnis</t>
  </si>
  <si>
    <t>Status</t>
  </si>
  <si>
    <t xml:space="preserve">  RUNDE 1   |   09:00 Uhr   |   5 Begegnungen — 2 auf dem Spielfeld, 3 pausierend</t>
  </si>
  <si>
    <t>Runde 1</t>
  </si>
  <si>
    <t>09:00 Uhr</t>
  </si>
  <si>
    <t>Spielfeld 1</t>
  </si>
  <si>
    <t>—</t>
  </si>
  <si>
    <t>Ausstehend</t>
  </si>
  <si>
    <t>Spielfeld 2</t>
  </si>
  <si>
    <t>⏸ Pause</t>
  </si>
  <si>
    <t>Pause</t>
  </si>
  <si>
    <t xml:space="preserve">  RUNDE 2   |   09:13 Uhr   |   5 Begegnungen — 2 auf dem Spielfeld, 3 pausierend</t>
  </si>
  <si>
    <t>Runde 2</t>
  </si>
  <si>
    <t>09:13 Uhr</t>
  </si>
  <si>
    <t xml:space="preserve">  RUNDE 3   |   09:26 Uhr   |   5 Begegnungen — 2 auf dem Spielfeld, 3 pausierend</t>
  </si>
  <si>
    <t>Runde 3</t>
  </si>
  <si>
    <t>09:26 Uhr</t>
  </si>
  <si>
    <t xml:space="preserve">  RUNDE 4   |   09:39 Uhr   |   5 Begegnungen — 2 auf dem Spielfeld, 3 pausierend</t>
  </si>
  <si>
    <t>Runde 4</t>
  </si>
  <si>
    <t>09:39 Uhr</t>
  </si>
  <si>
    <t xml:space="preserve">  RUNDE 5   |   09:52 Uhr   |   5 Begegnungen — 2 auf dem Spielfeld, 3 pausierend</t>
  </si>
  <si>
    <t>Runde 5</t>
  </si>
  <si>
    <t>09:52 Uhr</t>
  </si>
  <si>
    <t xml:space="preserve">  RUNDE 6   |   10:05 Uhr   |   5 Begegnungen — 2 auf dem Spielfeld, 3 pausierend</t>
  </si>
  <si>
    <t>Runde 6</t>
  </si>
  <si>
    <t>10:05 Uhr</t>
  </si>
  <si>
    <t xml:space="preserve">  RUNDE 7   |   10:18 Uhr   |   5 Begegnungen — 2 auf dem Spielfeld, 3 pausierend</t>
  </si>
  <si>
    <t>Runde 7</t>
  </si>
  <si>
    <t>10:18 Uhr</t>
  </si>
  <si>
    <t xml:space="preserve">  RUNDE 8   |   10:31 Uhr   |   5 Begegnungen — 2 auf dem Spielfeld, 3 pausierend</t>
  </si>
  <si>
    <t>Runde 8</t>
  </si>
  <si>
    <t>10:31 Uhr</t>
  </si>
  <si>
    <t xml:space="preserve">  RUNDE 9   |   10:44 Uhr   |   5 Begegnungen — 2 auf dem Spielfeld, 3 pausierend</t>
  </si>
  <si>
    <t>Runde 9</t>
  </si>
  <si>
    <t>10:44 Uhr</t>
  </si>
  <si>
    <t>💡 Tipp: Tragen Sie nach jedem Spiel die Tore in die gelben Felder ein — die Tabelle auf dem Blatt 'Ergebnistabelle' aktualisiert sich automatisch.</t>
  </si>
  <si>
    <t>ERGEBNISTABELLE VORRUNDE  |  Automatische Berechnung</t>
  </si>
  <si>
    <t>Punkte: Sieg = 3 Pkt  |  Unentschieden = 1 Pkt  |  Niederlage = 0 Pkt  |  Tabelle wird nach Punkten, Tordifferenz und Toren sortiert (manuell Platz eintragen)</t>
  </si>
  <si>
    <t>▌ SPIELERGEBNISSE EINGEBEN  (Tore pro Partie)</t>
  </si>
  <si>
    <t>Pkt Heim</t>
  </si>
  <si>
    <t>Pkt Gast</t>
  </si>
  <si>
    <t>▌ VORRUNDENTABELLE  (nach Eingabe der Ergebnisse aktualisieren)</t>
  </si>
  <si>
    <t>Platz</t>
  </si>
  <si>
    <t>Sp.</t>
  </si>
  <si>
    <t>S</t>
  </si>
  <si>
    <t>U</t>
  </si>
  <si>
    <t>N</t>
  </si>
  <si>
    <t>Tore +</t>
  </si>
  <si>
    <t>Tore −</t>
  </si>
  <si>
    <t>Tordf.</t>
  </si>
  <si>
    <t>Punkte</t>
  </si>
  <si>
    <t>⚠️ Hinweis: Tragen Sie in der Spalte 'Platz' die Platzierung manuell ein, sobald alle Spiele eingegeben sind (bei Punktgleichheit: Tordifferenz → Tore → Direktvergleich entscheidet).</t>
  </si>
  <si>
    <t>FINALRUNDE  |  Halbfinale · Spiel um Platz 3 · Finale</t>
  </si>
  <si>
    <t>▌ HALBFINALE</t>
  </si>
  <si>
    <t>Spiel</t>
  </si>
  <si>
    <t>Mannschaft 1 (Platz)</t>
  </si>
  <si>
    <t>Tore</t>
  </si>
  <si>
    <t>Mannschaft 2 (Platz)</t>
  </si>
  <si>
    <t>Sieger (weiter)</t>
  </si>
  <si>
    <t>Datum / Zeit</t>
  </si>
  <si>
    <t>HF 1</t>
  </si>
  <si>
    <t>1. der Vorrunde</t>
  </si>
  <si>
    <t>2. der Vorrunde</t>
  </si>
  <si>
    <t>➡ Eintragen</t>
  </si>
  <si>
    <t>Spielfeld 1 — 14:00 Uhr</t>
  </si>
  <si>
    <t>HF 2</t>
  </si>
  <si>
    <t>3. der Vorrunde</t>
  </si>
  <si>
    <t>4. der Vorrunde</t>
  </si>
  <si>
    <t>Spielfeld 2 — 14:00 Uhr</t>
  </si>
  <si>
    <t>▌ SPIEL UM PLATZ 3</t>
  </si>
  <si>
    <t>Pl. 3</t>
  </si>
  <si>
    <t>Verlierer HF 1</t>
  </si>
  <si>
    <t>Verlierer HF 2</t>
  </si>
  <si>
    <t>3. Platz</t>
  </si>
  <si>
    <t>Spielfeld 1 — 15:00 Uhr</t>
  </si>
  <si>
    <t>▌ FINALE</t>
  </si>
  <si>
    <t>Finale</t>
  </si>
  <si>
    <t>Sieger HF 1</t>
  </si>
  <si>
    <t>Sieger HF 2</t>
  </si>
  <si>
    <t>🏆 Turniersieger</t>
  </si>
  <si>
    <t>Spielfeld 1 — 15:30 Uhr</t>
  </si>
  <si>
    <t>▌ ABSCHLUSS-PODIUM</t>
  </si>
  <si>
    <t>🥇 1. Platz — TURNIERSIEGER</t>
  </si>
  <si>
    <t>➡ Hier Mannschaft eintragen</t>
  </si>
  <si>
    <t>🥈 2. Platz — Vizemeister</t>
  </si>
  <si>
    <t>🥉 3. Platz</t>
  </si>
  <si>
    <t>💡 Bei Unentschieden im Halbfinale / Finale: Elfmeterschießen oder Verlängerung nach Hausregeln — bitte vorab festlegen und hier vermerken.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</si>
</sst>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"/>
    </font>
    <font>
      <b/>
      <sz val="18"/>
      <color rgb="FFFFFFFF"/>
      <name val="Calibri"/>
      <charset val="1"/>
    </font>
    <font>
      <b/>
      <sz val="10"/>
      <color rgb="FFFFFFFF"/>
      <name val="Calibri"/>
      <charset val="1"/>
    </font>
    <font>
      <b/>
      <sz val="10"/>
      <color rgb="FF1C2B3A"/>
      <name val="Calibri"/>
      <charset val="1"/>
    </font>
    <font>
      <sz val="10"/>
      <color rgb="FF1C2B3A"/>
      <name val="Calibri"/>
      <charset val="1"/>
    </font>
    <font>
      <b/>
      <sz val="9"/>
      <color rgb="FF00A8A8"/>
      <name val="Calibri"/>
      <charset val="1"/>
    </font>
    <font>
      <i/>
      <sz val="9"/>
      <color rgb="FF7A8995"/>
      <name val="Calibri"/>
      <charset val="1"/>
    </font>
    <font>
      <sz val="10"/>
      <color rgb="FF7A8995"/>
      <name val="Calibri"/>
      <charset val="1"/>
    </font>
    <font>
      <b/>
      <sz val="10"/>
      <color rgb="FF00A8A8"/>
      <name val="Calibri"/>
      <charset val="1"/>
    </font>
    <font>
      <b/>
      <sz val="9"/>
      <color rgb="FF7A8995"/>
      <name val="Calibri"/>
      <charset val="1"/>
    </font>
    <font>
      <sz val="11"/>
      <color rgb="FF1C2B3A"/>
      <name val="Calibri"/>
      <charset val="1"/>
    </font>
    <font>
      <b/>
      <sz val="11"/>
      <color rgb="FF7A8995"/>
      <name val="Calibri"/>
      <charset val="1"/>
    </font>
    <font>
      <b/>
      <sz val="9"/>
      <color rgb="FFFFFFFF"/>
      <name val="Calibri"/>
      <charset val="1"/>
    </font>
    <font>
      <b/>
      <sz val="10"/>
      <color rgb="FF7A8995"/>
      <name val="Calibri"/>
      <charset val="1"/>
    </font>
    <font>
      <sz val="10"/>
      <color rgb="FF0000AA"/>
      <name val="Calibri"/>
      <charset val="1"/>
    </font>
    <font>
      <b/>
      <sz val="11"/>
      <color rgb="FFFFFFFF"/>
      <name val="Calibri"/>
      <charset val="1"/>
    </font>
    <font>
      <i/>
      <sz val="9"/>
      <color rgb="FFE87040"/>
      <name val="Calibri"/>
      <charset val="1"/>
    </font>
    <font>
      <b/>
      <sz val="10"/>
      <color rgb="FFE87040"/>
      <name val="Calibri"/>
      <charset val="1"/>
    </font>
    <font>
      <b/>
      <sz val="13"/>
      <color rgb="FFFFFFFF"/>
      <name val="Calibri"/>
      <charset val="1"/>
    </font>
    <font>
      <b/>
      <sz val="11"/>
      <color rgb="FF1C2B3A"/>
      <name val="Calibri"/>
      <charset val="1"/>
    </font>
    <font>
      <sz val="11"/>
      <color rgb="FF7A8995"/>
      <name val="Calibri"/>
      <charset val="1"/>
    </font>
    <font>
      <b/>
      <sz val="12"/>
      <color rgb="FFFFFFFF"/>
      <name val="Calibri"/>
      <charset val="1"/>
    </font>
    <font>
      <i/>
      <sz val="11"/>
      <color rgb="FF1C2B3A"/>
      <name val="Calibri"/>
      <charset val="1"/>
    </font>
  </fonts>
  <fills count="14">
    <fill>
      <patternFill patternType="none"/>
    </fill>
    <fill>
      <patternFill patternType="gray125"/>
    </fill>
    <fill>
      <patternFill patternType="solid">
        <fgColor rgb="FF00A8A8"/>
        <bgColor rgb="FF008080"/>
      </patternFill>
    </fill>
    <fill>
      <patternFill patternType="solid">
        <fgColor rgb="FF1C2B3A"/>
        <bgColor rgb="FF003366"/>
      </patternFill>
    </fill>
    <fill>
      <patternFill patternType="solid">
        <fgColor rgb="FFFFFFFF"/>
        <bgColor rgb="FFFFFDE7"/>
      </patternFill>
    </fill>
    <fill>
      <patternFill patternType="solid">
        <fgColor rgb="FFFFFDE7"/>
        <bgColor rgb="FFFFFFFF"/>
      </patternFill>
    </fill>
    <fill>
      <patternFill patternType="solid">
        <fgColor rgb="FFF5F6F7"/>
        <bgColor rgb="FFFDF0EA"/>
      </patternFill>
    </fill>
    <fill>
      <patternFill patternType="solid">
        <fgColor rgb="FFE0F5F5"/>
        <bgColor rgb="FFF5F6F7"/>
      </patternFill>
    </fill>
    <fill>
      <patternFill patternType="solid">
        <fgColor rgb="FFFDF0EA"/>
        <bgColor rgb="FFF5F6F7"/>
      </patternFill>
    </fill>
    <fill>
      <patternFill patternType="solid">
        <fgColor rgb="FFDDE3E9"/>
        <bgColor rgb="FFE0F5F5"/>
      </patternFill>
    </fill>
    <fill>
      <patternFill patternType="solid">
        <fgColor rgb="FFE87040"/>
        <bgColor rgb="FFFF8080"/>
      </patternFill>
    </fill>
    <fill>
      <patternFill patternType="solid">
        <fgColor rgb="FFC8952A"/>
        <bgColor rgb="FFE87040"/>
      </patternFill>
    </fill>
    <fill>
      <patternFill patternType="solid">
        <fgColor rgb="FF8A9BA8"/>
        <bgColor rgb="FF7A8995"/>
      </patternFill>
    </fill>
    <fill>
      <patternFill patternType="solid">
        <fgColor rgb="FFA0673A"/>
        <bgColor rgb="FFE87040"/>
      </patternFill>
    </fill>
  </fills>
  <borders count="5">
    <border>
      <left/>
      <right/>
      <top/>
      <bottom/>
      <diagonal/>
    </border>
    <border>
      <left style="thin">
        <color rgb="FFDDE3E9"/>
      </left>
      <right style="thin">
        <color rgb="FFDDE3E9"/>
      </right>
      <top style="thin">
        <color rgb="FFDDE3E9"/>
      </top>
      <bottom style="thin">
        <color rgb="FFDDE3E9"/>
      </bottom>
      <diagonal/>
    </border>
    <border>
      <left style="thin">
        <color rgb="FFDDE3E9"/>
      </left>
      <right/>
      <top style="thin">
        <color rgb="FFDDE3E9"/>
      </top>
      <bottom style="thin">
        <color rgb="FFDDE3E9"/>
      </bottom>
      <diagonal/>
    </border>
    <border>
      <left style="thin">
        <color rgb="FF1C2B3A"/>
      </left>
      <right style="thin">
        <color rgb="FF1C2B3A"/>
      </right>
      <top style="thin">
        <color rgb="FF1C2B3A"/>
      </top>
      <bottom style="thin">
        <color rgb="FF1C2B3A"/>
      </bottom>
      <diagonal/>
    </border>
    <border>
      <left style="thin">
        <color rgb="FFE87040"/>
      </left>
      <right/>
      <top style="thin">
        <color rgb="FFE87040"/>
      </top>
      <bottom style="thin">
        <color rgb="FFE8704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1" fillId="13" borderId="2" xfId="0" applyFont="1" applyFill="1" applyBorder="1" applyAlignment="1">
      <alignment horizontal="left" vertical="center"/>
    </xf>
    <xf numFmtId="0" fontId="21" fillId="12" borderId="2" xfId="0" applyFont="1" applyFill="1" applyBorder="1" applyAlignment="1">
      <alignment horizontal="left" vertical="center"/>
    </xf>
    <xf numFmtId="0" fontId="22" fillId="5" borderId="2" xfId="0" applyFont="1" applyFill="1" applyBorder="1" applyAlignment="1">
      <alignment horizontal="left" vertical="center"/>
    </xf>
    <xf numFmtId="0" fontId="21" fillId="11" borderId="2" xfId="0" applyFont="1" applyFill="1" applyBorder="1" applyAlignment="1">
      <alignment horizontal="left" vertical="center"/>
    </xf>
    <xf numFmtId="0" fontId="18" fillId="11" borderId="0" xfId="0" applyFont="1" applyFill="1" applyAlignment="1">
      <alignment horizontal="left" vertical="center"/>
    </xf>
    <xf numFmtId="0" fontId="15" fillId="10" borderId="0" xfId="0" applyFont="1" applyFill="1" applyAlignment="1">
      <alignment horizontal="left" vertical="center"/>
    </xf>
    <xf numFmtId="0" fontId="15" fillId="3" borderId="0" xfId="0" applyFont="1" applyFill="1" applyAlignment="1">
      <alignment horizontal="left" vertical="center"/>
    </xf>
    <xf numFmtId="0" fontId="16" fillId="8" borderId="4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0" fontId="6" fillId="6" borderId="2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0" fillId="2" borderId="0" xfId="0" applyFill="1"/>
    <xf numFmtId="0" fontId="3" fillId="4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left" vertical="center"/>
    </xf>
    <xf numFmtId="0" fontId="9" fillId="7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left" vertical="center"/>
    </xf>
    <xf numFmtId="0" fontId="9" fillId="8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left" vertical="center"/>
    </xf>
    <xf numFmtId="0" fontId="2" fillId="10" borderId="1" xfId="0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15" fillId="11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left" vertical="center"/>
    </xf>
    <xf numFmtId="0" fontId="19" fillId="4" borderId="1" xfId="0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AA"/>
      <rgbColor rgb="FFA0673A"/>
      <rgbColor rgb="FF800080"/>
      <rgbColor rgb="FF00A8A8"/>
      <rgbColor rgb="FFC0C0C0"/>
      <rgbColor rgb="FF7A8995"/>
      <rgbColor rgb="FF9999FF"/>
      <rgbColor rgb="FF993366"/>
      <rgbColor rgb="FFFFFDE7"/>
      <rgbColor rgb="FFE0F5F5"/>
      <rgbColor rgb="FF660066"/>
      <rgbColor rgb="FFFF8080"/>
      <rgbColor rgb="FF0066CC"/>
      <rgbColor rgb="FFDDE3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6F7"/>
      <rgbColor rgb="FFCCFFCC"/>
      <rgbColor rgb="FFFDF0EA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C8952A"/>
      <rgbColor rgb="FFE87040"/>
      <rgbColor rgb="FF666699"/>
      <rgbColor rgb="FF8A9BA8"/>
      <rgbColor rgb="FF003366"/>
      <rgbColor rgb="FF339966"/>
      <rgbColor rgb="FF003300"/>
      <rgbColor rgb="FF333300"/>
      <rgbColor rgb="FF993300"/>
      <rgbColor rgb="FF993366"/>
      <rgbColor rgb="FF333399"/>
      <rgbColor rgb="FF1C2B3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showGridLines="0" tabSelected="1" zoomScaleNormal="100" workbookViewId="0">
      <pane ySplit="4" topLeftCell="A5" activePane="bottomLeft" state="frozen"/>
      <selection pane="bottomLeft" activeCell="E36" sqref="E36"/>
    </sheetView>
  </sheetViews>
  <sheetFormatPr baseColWidth="10" defaultColWidth="8.7109375" defaultRowHeight="15" x14ac:dyDescent="0.25"/>
  <cols>
    <col min="1" max="1" width="2" customWidth="1"/>
    <col min="2" max="2" width="40.85546875" bestFit="1" customWidth="1"/>
    <col min="3" max="3" width="20" customWidth="1"/>
    <col min="4" max="4" width="14.28515625" bestFit="1" customWidth="1"/>
    <col min="5" max="5" width="12.5703125" bestFit="1" customWidth="1"/>
    <col min="6" max="6" width="10" bestFit="1" customWidth="1"/>
    <col min="7" max="7" width="2" customWidth="1"/>
  </cols>
  <sheetData>
    <row r="1" spans="1:6" ht="7.5" customHeight="1" x14ac:dyDescent="0.25">
      <c r="A1" s="15"/>
    </row>
    <row r="2" spans="1:6" ht="42" customHeight="1" x14ac:dyDescent="0.25">
      <c r="A2" s="15"/>
      <c r="B2" s="14" t="s">
        <v>0</v>
      </c>
      <c r="C2" s="14"/>
      <c r="D2" s="14"/>
      <c r="E2" s="14"/>
      <c r="F2" s="14"/>
    </row>
    <row r="3" spans="1:6" ht="7.5" customHeight="1" x14ac:dyDescent="0.25">
      <c r="A3" s="15"/>
    </row>
    <row r="4" spans="1:6" ht="21.75" customHeight="1" x14ac:dyDescent="0.25">
      <c r="A4" s="15"/>
      <c r="B4" s="13" t="s">
        <v>1</v>
      </c>
      <c r="C4" s="13"/>
      <c r="D4" s="13"/>
      <c r="E4" s="13"/>
      <c r="F4" s="13"/>
    </row>
    <row r="5" spans="1:6" ht="19.5" customHeight="1" x14ac:dyDescent="0.25">
      <c r="A5" s="15"/>
      <c r="B5" s="16" t="s">
        <v>2</v>
      </c>
      <c r="C5" s="12" t="s">
        <v>3</v>
      </c>
      <c r="D5" s="12"/>
      <c r="E5" s="12"/>
      <c r="F5" s="12"/>
    </row>
    <row r="6" spans="1:6" ht="19.5" customHeight="1" x14ac:dyDescent="0.25">
      <c r="A6" s="15"/>
      <c r="B6" s="17" t="s">
        <v>4</v>
      </c>
      <c r="C6" s="12" t="s">
        <v>5</v>
      </c>
      <c r="D6" s="12"/>
      <c r="E6" s="12"/>
      <c r="F6" s="12"/>
    </row>
    <row r="7" spans="1:6" ht="19.5" customHeight="1" x14ac:dyDescent="0.25">
      <c r="A7" s="15"/>
      <c r="B7" s="16" t="s">
        <v>6</v>
      </c>
      <c r="C7" s="12" t="s">
        <v>7</v>
      </c>
      <c r="D7" s="12"/>
      <c r="E7" s="12"/>
      <c r="F7" s="12"/>
    </row>
    <row r="8" spans="1:6" ht="19.5" customHeight="1" x14ac:dyDescent="0.25">
      <c r="A8" s="15"/>
      <c r="B8" s="17" t="s">
        <v>8</v>
      </c>
      <c r="C8" s="12" t="s">
        <v>9</v>
      </c>
      <c r="D8" s="12"/>
      <c r="E8" s="12"/>
      <c r="F8" s="12"/>
    </row>
    <row r="9" spans="1:6" ht="19.5" customHeight="1" x14ac:dyDescent="0.25">
      <c r="A9" s="15"/>
      <c r="B9" s="16" t="s">
        <v>10</v>
      </c>
      <c r="C9" s="12" t="s">
        <v>11</v>
      </c>
      <c r="D9" s="12"/>
      <c r="E9" s="12"/>
      <c r="F9" s="12"/>
    </row>
    <row r="10" spans="1:6" ht="19.5" customHeight="1" x14ac:dyDescent="0.25">
      <c r="A10" s="15"/>
      <c r="B10" s="17" t="s">
        <v>12</v>
      </c>
      <c r="C10" s="12" t="s">
        <v>13</v>
      </c>
      <c r="D10" s="12"/>
      <c r="E10" s="12"/>
      <c r="F10" s="12"/>
    </row>
    <row r="11" spans="1:6" ht="19.5" customHeight="1" x14ac:dyDescent="0.25">
      <c r="A11" s="15"/>
      <c r="B11" s="16" t="s">
        <v>14</v>
      </c>
      <c r="C11" s="12" t="s">
        <v>15</v>
      </c>
      <c r="D11" s="12"/>
      <c r="E11" s="12"/>
      <c r="F11" s="12"/>
    </row>
    <row r="12" spans="1:6" ht="19.5" customHeight="1" x14ac:dyDescent="0.25">
      <c r="A12" s="15"/>
      <c r="B12" s="17" t="s">
        <v>16</v>
      </c>
      <c r="C12" s="12" t="s">
        <v>17</v>
      </c>
      <c r="D12" s="12"/>
      <c r="E12" s="12"/>
      <c r="F12" s="12"/>
    </row>
    <row r="13" spans="1:6" ht="19.5" customHeight="1" x14ac:dyDescent="0.25">
      <c r="A13" s="15"/>
      <c r="B13" s="16" t="s">
        <v>18</v>
      </c>
      <c r="C13" s="12" t="s">
        <v>19</v>
      </c>
      <c r="D13" s="12"/>
      <c r="E13" s="12"/>
      <c r="F13" s="12"/>
    </row>
    <row r="14" spans="1:6" ht="19.5" customHeight="1" x14ac:dyDescent="0.25">
      <c r="A14" s="15"/>
    </row>
    <row r="15" spans="1:6" ht="19.5" customHeight="1" x14ac:dyDescent="0.25">
      <c r="A15" s="15"/>
      <c r="B15" s="13" t="s">
        <v>20</v>
      </c>
      <c r="C15" s="13"/>
      <c r="D15" s="13"/>
      <c r="E15" s="13"/>
      <c r="F15" s="13"/>
    </row>
    <row r="16" spans="1:6" ht="19.5" customHeight="1" x14ac:dyDescent="0.25">
      <c r="A16" s="15"/>
      <c r="B16" s="18" t="s">
        <v>21</v>
      </c>
      <c r="C16" s="18" t="s">
        <v>22</v>
      </c>
      <c r="D16" s="18" t="s">
        <v>23</v>
      </c>
      <c r="E16" s="18" t="s">
        <v>24</v>
      </c>
      <c r="F16" s="18" t="s">
        <v>25</v>
      </c>
    </row>
    <row r="17" spans="1:6" ht="19.5" customHeight="1" x14ac:dyDescent="0.25">
      <c r="A17" s="15"/>
      <c r="B17" s="19">
        <v>1</v>
      </c>
      <c r="C17" s="20" t="s">
        <v>26</v>
      </c>
      <c r="D17" s="20" t="s">
        <v>27</v>
      </c>
      <c r="E17" s="20" t="s">
        <v>28</v>
      </c>
      <c r="F17" s="20"/>
    </row>
    <row r="18" spans="1:6" ht="19.5" customHeight="1" x14ac:dyDescent="0.25">
      <c r="A18" s="15"/>
      <c r="B18" s="19">
        <v>2</v>
      </c>
      <c r="C18" s="20" t="s">
        <v>29</v>
      </c>
      <c r="D18" s="20" t="s">
        <v>30</v>
      </c>
      <c r="E18" s="20" t="s">
        <v>31</v>
      </c>
      <c r="F18" s="20"/>
    </row>
    <row r="19" spans="1:6" ht="19.5" customHeight="1" x14ac:dyDescent="0.25">
      <c r="A19" s="15"/>
      <c r="B19" s="19">
        <v>3</v>
      </c>
      <c r="C19" s="20" t="s">
        <v>32</v>
      </c>
      <c r="D19" s="20" t="s">
        <v>33</v>
      </c>
      <c r="E19" s="20" t="s">
        <v>34</v>
      </c>
      <c r="F19" s="20"/>
    </row>
    <row r="20" spans="1:6" ht="19.5" customHeight="1" x14ac:dyDescent="0.25">
      <c r="A20" s="15"/>
      <c r="B20" s="19">
        <v>4</v>
      </c>
      <c r="C20" s="20" t="s">
        <v>35</v>
      </c>
      <c r="D20" s="20" t="s">
        <v>36</v>
      </c>
      <c r="E20" s="20" t="s">
        <v>37</v>
      </c>
      <c r="F20" s="20"/>
    </row>
    <row r="21" spans="1:6" ht="19.5" customHeight="1" x14ac:dyDescent="0.25">
      <c r="A21" s="15"/>
      <c r="B21" s="19">
        <v>5</v>
      </c>
      <c r="C21" s="20" t="s">
        <v>38</v>
      </c>
      <c r="D21" s="20" t="s">
        <v>39</v>
      </c>
      <c r="E21" s="20" t="s">
        <v>40</v>
      </c>
      <c r="F21" s="20"/>
    </row>
    <row r="22" spans="1:6" ht="19.5" customHeight="1" x14ac:dyDescent="0.25">
      <c r="A22" s="15"/>
      <c r="B22" s="19">
        <v>6</v>
      </c>
      <c r="C22" s="20" t="s">
        <v>41</v>
      </c>
      <c r="D22" s="20" t="s">
        <v>42</v>
      </c>
      <c r="E22" s="20" t="s">
        <v>43</v>
      </c>
      <c r="F22" s="20"/>
    </row>
    <row r="23" spans="1:6" ht="19.5" customHeight="1" x14ac:dyDescent="0.25">
      <c r="A23" s="15"/>
      <c r="B23" s="19">
        <v>7</v>
      </c>
      <c r="C23" s="20" t="s">
        <v>44</v>
      </c>
      <c r="D23" s="20" t="s">
        <v>45</v>
      </c>
      <c r="E23" s="20" t="s">
        <v>46</v>
      </c>
      <c r="F23" s="20"/>
    </row>
    <row r="24" spans="1:6" ht="19.5" customHeight="1" x14ac:dyDescent="0.25">
      <c r="A24" s="15"/>
      <c r="B24" s="19">
        <v>8</v>
      </c>
      <c r="C24" s="20" t="s">
        <v>47</v>
      </c>
      <c r="D24" s="20" t="s">
        <v>48</v>
      </c>
      <c r="E24" s="20" t="s">
        <v>49</v>
      </c>
      <c r="F24" s="20"/>
    </row>
    <row r="25" spans="1:6" ht="19.5" customHeight="1" x14ac:dyDescent="0.25">
      <c r="A25" s="15"/>
      <c r="B25" s="19">
        <v>9</v>
      </c>
      <c r="C25" s="20" t="s">
        <v>50</v>
      </c>
      <c r="D25" s="20" t="s">
        <v>51</v>
      </c>
      <c r="E25" s="20" t="s">
        <v>52</v>
      </c>
      <c r="F25" s="20"/>
    </row>
    <row r="26" spans="1:6" ht="19.5" customHeight="1" x14ac:dyDescent="0.25">
      <c r="A26" s="15"/>
      <c r="B26" s="19">
        <v>10</v>
      </c>
      <c r="C26" s="20" t="s">
        <v>53</v>
      </c>
      <c r="D26" s="20" t="s">
        <v>54</v>
      </c>
      <c r="E26" s="20" t="s">
        <v>55</v>
      </c>
      <c r="F26" s="20"/>
    </row>
    <row r="27" spans="1:6" ht="19.5" customHeight="1" x14ac:dyDescent="0.25">
      <c r="A27" s="15"/>
    </row>
    <row r="28" spans="1:6" ht="19.5" customHeight="1" x14ac:dyDescent="0.25">
      <c r="A28" s="15"/>
    </row>
    <row r="29" spans="1:6" ht="19.5" customHeight="1" x14ac:dyDescent="0.25">
      <c r="A29" s="15"/>
      <c r="B29" s="13" t="s">
        <v>56</v>
      </c>
      <c r="C29" s="13"/>
      <c r="D29" s="13"/>
      <c r="E29" s="13"/>
      <c r="F29" s="13"/>
    </row>
    <row r="30" spans="1:6" ht="19.5" customHeight="1" x14ac:dyDescent="0.25">
      <c r="A30" s="15"/>
      <c r="B30" s="21" t="s">
        <v>57</v>
      </c>
      <c r="C30" s="11" t="s">
        <v>58</v>
      </c>
      <c r="D30" s="11"/>
      <c r="E30" s="11"/>
      <c r="F30" s="11"/>
    </row>
    <row r="31" spans="1:6" ht="19.5" customHeight="1" x14ac:dyDescent="0.25">
      <c r="A31" s="15"/>
      <c r="B31" s="21" t="s">
        <v>59</v>
      </c>
      <c r="C31" s="11" t="s">
        <v>60</v>
      </c>
      <c r="D31" s="11"/>
      <c r="E31" s="11"/>
      <c r="F31" s="11"/>
    </row>
    <row r="32" spans="1:6" ht="19.5" customHeight="1" x14ac:dyDescent="0.25">
      <c r="A32" s="15"/>
      <c r="B32" s="21" t="s">
        <v>61</v>
      </c>
      <c r="C32" s="11" t="s">
        <v>62</v>
      </c>
      <c r="D32" s="11"/>
      <c r="E32" s="11"/>
      <c r="F32" s="11"/>
    </row>
    <row r="33" spans="1:6" ht="19.5" customHeight="1" x14ac:dyDescent="0.25">
      <c r="A33" s="15"/>
      <c r="B33" s="21" t="s">
        <v>63</v>
      </c>
      <c r="C33" s="11" t="s">
        <v>64</v>
      </c>
      <c r="D33" s="11"/>
      <c r="E33" s="11"/>
      <c r="F33" s="11"/>
    </row>
    <row r="34" spans="1:6" ht="19.5" customHeight="1" x14ac:dyDescent="0.25">
      <c r="A34" s="15"/>
      <c r="B34" s="21" t="s">
        <v>65</v>
      </c>
      <c r="C34" s="11" t="s">
        <v>66</v>
      </c>
      <c r="D34" s="11"/>
      <c r="E34" s="11"/>
      <c r="F34" s="11"/>
    </row>
    <row r="35" spans="1:6" ht="19.5" customHeight="1" x14ac:dyDescent="0.25">
      <c r="A35" s="15"/>
    </row>
    <row r="36" spans="1:6" ht="19.5" customHeight="1" x14ac:dyDescent="0.25">
      <c r="A36" s="15"/>
    </row>
    <row r="37" spans="1:6" ht="19.5" customHeight="1" x14ac:dyDescent="0.25">
      <c r="A37" s="15"/>
    </row>
    <row r="38" spans="1:6" ht="19.5" customHeight="1" x14ac:dyDescent="0.25">
      <c r="A38" s="15"/>
    </row>
    <row r="39" spans="1:6" ht="19.5" customHeight="1" x14ac:dyDescent="0.25">
      <c r="A39" s="15"/>
    </row>
    <row r="40" spans="1:6" ht="19.5" customHeight="1" x14ac:dyDescent="0.25">
      <c r="A40" s="15"/>
    </row>
    <row r="41" spans="1:6" ht="19.5" customHeight="1" x14ac:dyDescent="0.25">
      <c r="A41" s="15"/>
    </row>
    <row r="42" spans="1:6" ht="19.5" customHeight="1" x14ac:dyDescent="0.25">
      <c r="A42" s="15"/>
    </row>
    <row r="43" spans="1:6" ht="19.5" customHeight="1" x14ac:dyDescent="0.25">
      <c r="A43" s="15"/>
    </row>
    <row r="44" spans="1:6" ht="19.5" customHeight="1" x14ac:dyDescent="0.25">
      <c r="A44" s="15"/>
    </row>
    <row r="45" spans="1:6" ht="19.5" customHeight="1" x14ac:dyDescent="0.25">
      <c r="A45" s="15"/>
    </row>
    <row r="46" spans="1:6" ht="19.5" customHeight="1" x14ac:dyDescent="0.25">
      <c r="A46" s="15"/>
    </row>
    <row r="47" spans="1:6" ht="19.5" customHeight="1" x14ac:dyDescent="0.25">
      <c r="A47" s="15"/>
    </row>
    <row r="48" spans="1:6" ht="19.5" customHeight="1" x14ac:dyDescent="0.25">
      <c r="A48" s="15"/>
    </row>
    <row r="49" spans="1:1" ht="19.5" customHeight="1" x14ac:dyDescent="0.25">
      <c r="A49" s="15"/>
    </row>
    <row r="50" spans="1:1" x14ac:dyDescent="0.25">
      <c r="A50" s="15"/>
    </row>
    <row r="51" spans="1:1" x14ac:dyDescent="0.25">
      <c r="A51" s="15"/>
    </row>
    <row r="52" spans="1:1" x14ac:dyDescent="0.25">
      <c r="A52" s="15"/>
    </row>
    <row r="53" spans="1:1" x14ac:dyDescent="0.25">
      <c r="A53" s="15"/>
    </row>
    <row r="54" spans="1:1" x14ac:dyDescent="0.25">
      <c r="A54" s="15"/>
    </row>
    <row r="55" spans="1:1" x14ac:dyDescent="0.25">
      <c r="A55" s="15"/>
    </row>
    <row r="56" spans="1:1" x14ac:dyDescent="0.25">
      <c r="A56" s="15"/>
    </row>
    <row r="57" spans="1:1" x14ac:dyDescent="0.25">
      <c r="A57" s="15"/>
    </row>
    <row r="58" spans="1:1" x14ac:dyDescent="0.25">
      <c r="A58" s="15"/>
    </row>
    <row r="59" spans="1:1" x14ac:dyDescent="0.25">
      <c r="A59" s="15"/>
    </row>
  </sheetData>
  <mergeCells count="18">
    <mergeCell ref="C32:F32"/>
    <mergeCell ref="C33:F33"/>
    <mergeCell ref="C34:F34"/>
    <mergeCell ref="C13:F13"/>
    <mergeCell ref="B15:F15"/>
    <mergeCell ref="B29:F29"/>
    <mergeCell ref="C30:F30"/>
    <mergeCell ref="C31:F31"/>
    <mergeCell ref="C8:F8"/>
    <mergeCell ref="C9:F9"/>
    <mergeCell ref="C10:F10"/>
    <mergeCell ref="C11:F11"/>
    <mergeCell ref="C12:F12"/>
    <mergeCell ref="B2:F2"/>
    <mergeCell ref="B4:F4"/>
    <mergeCell ref="C5:F5"/>
    <mergeCell ref="C6:F6"/>
    <mergeCell ref="C7:F7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9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XFD1048576"/>
    </sheetView>
  </sheetViews>
  <sheetFormatPr baseColWidth="10" defaultColWidth="8.7109375" defaultRowHeight="15" x14ac:dyDescent="0.25"/>
  <cols>
    <col min="1" max="1" width="2" customWidth="1"/>
    <col min="2" max="2" width="7.42578125" bestFit="1" customWidth="1"/>
    <col min="3" max="3" width="6" bestFit="1" customWidth="1"/>
    <col min="4" max="4" width="8.7109375" bestFit="1" customWidth="1"/>
    <col min="5" max="5" width="9.140625" bestFit="1" customWidth="1"/>
    <col min="6" max="6" width="16.7109375" bestFit="1" customWidth="1"/>
    <col min="7" max="7" width="2.5703125" bestFit="1" customWidth="1"/>
    <col min="8" max="8" width="16.7109375" bestFit="1" customWidth="1"/>
    <col min="9" max="9" width="6.140625" bestFit="1" customWidth="1"/>
    <col min="10" max="10" width="1.5703125" bestFit="1" customWidth="1"/>
    <col min="11" max="11" width="6.140625" bestFit="1" customWidth="1"/>
    <col min="12" max="12" width="7.5703125" bestFit="1" customWidth="1"/>
    <col min="13" max="13" width="9.140625" bestFit="1" customWidth="1"/>
  </cols>
  <sheetData>
    <row r="1" spans="1:13" ht="7.5" customHeight="1" x14ac:dyDescent="0.25">
      <c r="A1" s="15"/>
    </row>
    <row r="2" spans="1:13" ht="42" customHeight="1" x14ac:dyDescent="0.25">
      <c r="A2" s="15"/>
      <c r="B2" s="14" t="s">
        <v>67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7.5" customHeight="1" x14ac:dyDescent="0.25">
      <c r="A3" s="15"/>
    </row>
    <row r="4" spans="1:13" ht="18" customHeight="1" x14ac:dyDescent="0.25">
      <c r="A4" s="15"/>
      <c r="B4" s="10" t="s">
        <v>68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ht="21.75" customHeight="1" x14ac:dyDescent="0.25">
      <c r="A5" s="15"/>
      <c r="B5" s="22" t="s">
        <v>69</v>
      </c>
      <c r="C5" s="22" t="s">
        <v>70</v>
      </c>
      <c r="D5" s="22" t="s">
        <v>71</v>
      </c>
      <c r="E5" s="22" t="s">
        <v>72</v>
      </c>
      <c r="F5" s="23" t="s">
        <v>73</v>
      </c>
      <c r="G5" s="23" t="s">
        <v>74</v>
      </c>
      <c r="H5" s="23" t="s">
        <v>75</v>
      </c>
      <c r="I5" s="23" t="s">
        <v>76</v>
      </c>
      <c r="J5" s="23" t="s">
        <v>77</v>
      </c>
      <c r="K5" s="23" t="s">
        <v>78</v>
      </c>
      <c r="L5" s="23" t="s">
        <v>79</v>
      </c>
      <c r="M5" s="23" t="s">
        <v>80</v>
      </c>
    </row>
    <row r="6" spans="1:13" ht="18" customHeight="1" x14ac:dyDescent="0.25">
      <c r="A6" s="15"/>
      <c r="B6" s="13" t="s">
        <v>81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19.5" customHeight="1" x14ac:dyDescent="0.25">
      <c r="A7" s="15"/>
      <c r="B7" s="24" t="s">
        <v>82</v>
      </c>
      <c r="C7" s="25">
        <v>1</v>
      </c>
      <c r="D7" s="26" t="s">
        <v>83</v>
      </c>
      <c r="E7" s="27" t="s">
        <v>84</v>
      </c>
      <c r="F7" s="28" t="s">
        <v>53</v>
      </c>
      <c r="G7" s="29" t="s">
        <v>74</v>
      </c>
      <c r="H7" s="28" t="s">
        <v>26</v>
      </c>
      <c r="I7" s="30"/>
      <c r="J7" s="31" t="s">
        <v>77</v>
      </c>
      <c r="K7" s="30"/>
      <c r="L7" s="32" t="s">
        <v>85</v>
      </c>
      <c r="M7" s="33" t="s">
        <v>86</v>
      </c>
    </row>
    <row r="8" spans="1:13" ht="19.5" customHeight="1" x14ac:dyDescent="0.25">
      <c r="A8" s="15"/>
      <c r="B8" s="24" t="s">
        <v>82</v>
      </c>
      <c r="C8" s="34">
        <v>2</v>
      </c>
      <c r="D8" s="35" t="s">
        <v>83</v>
      </c>
      <c r="E8" s="36" t="s">
        <v>87</v>
      </c>
      <c r="F8" s="37" t="s">
        <v>29</v>
      </c>
      <c r="G8" s="38" t="s">
        <v>74</v>
      </c>
      <c r="H8" s="37" t="s">
        <v>32</v>
      </c>
      <c r="I8" s="30"/>
      <c r="J8" s="39" t="s">
        <v>77</v>
      </c>
      <c r="K8" s="30"/>
      <c r="L8" s="40" t="s">
        <v>85</v>
      </c>
      <c r="M8" s="33" t="s">
        <v>86</v>
      </c>
    </row>
    <row r="9" spans="1:13" ht="19.5" customHeight="1" x14ac:dyDescent="0.25">
      <c r="A9" s="15"/>
      <c r="B9" s="24" t="s">
        <v>82</v>
      </c>
      <c r="C9" s="41"/>
      <c r="D9" s="42"/>
      <c r="E9" s="43" t="s">
        <v>88</v>
      </c>
      <c r="F9" s="44" t="s">
        <v>35</v>
      </c>
      <c r="G9" s="45" t="s">
        <v>74</v>
      </c>
      <c r="H9" s="44" t="s">
        <v>50</v>
      </c>
      <c r="I9" s="46"/>
      <c r="J9" s="47"/>
      <c r="K9" s="46"/>
      <c r="L9" s="48"/>
      <c r="M9" s="49" t="s">
        <v>89</v>
      </c>
    </row>
    <row r="10" spans="1:13" ht="19.5" customHeight="1" x14ac:dyDescent="0.25">
      <c r="A10" s="15"/>
      <c r="B10" s="24" t="s">
        <v>82</v>
      </c>
      <c r="C10" s="41"/>
      <c r="D10" s="42"/>
      <c r="E10" s="43" t="s">
        <v>88</v>
      </c>
      <c r="F10" s="44" t="s">
        <v>47</v>
      </c>
      <c r="G10" s="45" t="s">
        <v>74</v>
      </c>
      <c r="H10" s="44" t="s">
        <v>38</v>
      </c>
      <c r="I10" s="46"/>
      <c r="J10" s="47"/>
      <c r="K10" s="46"/>
      <c r="L10" s="48"/>
      <c r="M10" s="49" t="s">
        <v>89</v>
      </c>
    </row>
    <row r="11" spans="1:13" ht="19.5" customHeight="1" x14ac:dyDescent="0.25">
      <c r="A11" s="15"/>
      <c r="B11" s="24" t="s">
        <v>82</v>
      </c>
      <c r="C11" s="41"/>
      <c r="D11" s="42"/>
      <c r="E11" s="43" t="s">
        <v>88</v>
      </c>
      <c r="F11" s="44" t="s">
        <v>41</v>
      </c>
      <c r="G11" s="45" t="s">
        <v>74</v>
      </c>
      <c r="H11" s="44" t="s">
        <v>44</v>
      </c>
      <c r="I11" s="46"/>
      <c r="J11" s="47"/>
      <c r="K11" s="46"/>
      <c r="L11" s="48"/>
      <c r="M11" s="49" t="s">
        <v>89</v>
      </c>
    </row>
    <row r="12" spans="1:13" ht="6" customHeight="1" x14ac:dyDescent="0.25">
      <c r="A12" s="15"/>
    </row>
    <row r="13" spans="1:13" ht="18" customHeight="1" x14ac:dyDescent="0.25">
      <c r="A13" s="15"/>
      <c r="B13" s="13" t="s">
        <v>90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spans="1:13" ht="19.5" customHeight="1" x14ac:dyDescent="0.25">
      <c r="A14" s="15"/>
      <c r="B14" s="24" t="s">
        <v>91</v>
      </c>
      <c r="C14" s="25">
        <v>3</v>
      </c>
      <c r="D14" s="26" t="s">
        <v>92</v>
      </c>
      <c r="E14" s="27" t="s">
        <v>84</v>
      </c>
      <c r="F14" s="28" t="s">
        <v>26</v>
      </c>
      <c r="G14" s="29" t="s">
        <v>74</v>
      </c>
      <c r="H14" s="28" t="s">
        <v>35</v>
      </c>
      <c r="I14" s="30"/>
      <c r="J14" s="31" t="s">
        <v>77</v>
      </c>
      <c r="K14" s="30"/>
      <c r="L14" s="32" t="s">
        <v>85</v>
      </c>
      <c r="M14" s="33" t="s">
        <v>86</v>
      </c>
    </row>
    <row r="15" spans="1:13" ht="19.5" customHeight="1" x14ac:dyDescent="0.25">
      <c r="A15" s="15"/>
      <c r="B15" s="24" t="s">
        <v>91</v>
      </c>
      <c r="C15" s="34">
        <v>4</v>
      </c>
      <c r="D15" s="35" t="s">
        <v>92</v>
      </c>
      <c r="E15" s="36" t="s">
        <v>87</v>
      </c>
      <c r="F15" s="37" t="s">
        <v>38</v>
      </c>
      <c r="G15" s="38" t="s">
        <v>74</v>
      </c>
      <c r="H15" s="37" t="s">
        <v>29</v>
      </c>
      <c r="I15" s="30"/>
      <c r="J15" s="39" t="s">
        <v>77</v>
      </c>
      <c r="K15" s="30"/>
      <c r="L15" s="40" t="s">
        <v>85</v>
      </c>
      <c r="M15" s="33" t="s">
        <v>86</v>
      </c>
    </row>
    <row r="16" spans="1:13" ht="19.5" customHeight="1" x14ac:dyDescent="0.25">
      <c r="A16" s="15"/>
      <c r="B16" s="24" t="s">
        <v>91</v>
      </c>
      <c r="C16" s="41"/>
      <c r="D16" s="42"/>
      <c r="E16" s="43" t="s">
        <v>88</v>
      </c>
      <c r="F16" s="44" t="s">
        <v>32</v>
      </c>
      <c r="G16" s="45" t="s">
        <v>74</v>
      </c>
      <c r="H16" s="44" t="s">
        <v>53</v>
      </c>
      <c r="I16" s="46"/>
      <c r="J16" s="47"/>
      <c r="K16" s="46"/>
      <c r="L16" s="48"/>
      <c r="M16" s="49" t="s">
        <v>89</v>
      </c>
    </row>
    <row r="17" spans="1:13" ht="19.5" customHeight="1" x14ac:dyDescent="0.25">
      <c r="A17" s="15"/>
      <c r="B17" s="24" t="s">
        <v>91</v>
      </c>
      <c r="C17" s="41"/>
      <c r="D17" s="42"/>
      <c r="E17" s="43" t="s">
        <v>88</v>
      </c>
      <c r="F17" s="44" t="s">
        <v>50</v>
      </c>
      <c r="G17" s="45" t="s">
        <v>74</v>
      </c>
      <c r="H17" s="44" t="s">
        <v>41</v>
      </c>
      <c r="I17" s="46"/>
      <c r="J17" s="47"/>
      <c r="K17" s="46"/>
      <c r="L17" s="48"/>
      <c r="M17" s="49" t="s">
        <v>89</v>
      </c>
    </row>
    <row r="18" spans="1:13" ht="19.5" customHeight="1" x14ac:dyDescent="0.25">
      <c r="A18" s="15"/>
      <c r="B18" s="24" t="s">
        <v>91</v>
      </c>
      <c r="C18" s="41"/>
      <c r="D18" s="42"/>
      <c r="E18" s="43" t="s">
        <v>88</v>
      </c>
      <c r="F18" s="44" t="s">
        <v>44</v>
      </c>
      <c r="G18" s="45" t="s">
        <v>74</v>
      </c>
      <c r="H18" s="44" t="s">
        <v>47</v>
      </c>
      <c r="I18" s="46"/>
      <c r="J18" s="47"/>
      <c r="K18" s="46"/>
      <c r="L18" s="48"/>
      <c r="M18" s="49" t="s">
        <v>89</v>
      </c>
    </row>
    <row r="19" spans="1:13" ht="6" customHeight="1" x14ac:dyDescent="0.25">
      <c r="A19" s="15"/>
    </row>
    <row r="20" spans="1:13" ht="18" customHeight="1" x14ac:dyDescent="0.25">
      <c r="A20" s="15"/>
      <c r="B20" s="13" t="s">
        <v>93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1:13" ht="19.5" customHeight="1" x14ac:dyDescent="0.25">
      <c r="A21" s="15"/>
      <c r="B21" s="24" t="s">
        <v>94</v>
      </c>
      <c r="C21" s="25">
        <v>5</v>
      </c>
      <c r="D21" s="26" t="s">
        <v>95</v>
      </c>
      <c r="E21" s="27" t="s">
        <v>84</v>
      </c>
      <c r="F21" s="28" t="s">
        <v>41</v>
      </c>
      <c r="G21" s="29" t="s">
        <v>74</v>
      </c>
      <c r="H21" s="28" t="s">
        <v>26</v>
      </c>
      <c r="I21" s="30"/>
      <c r="J21" s="31" t="s">
        <v>77</v>
      </c>
      <c r="K21" s="30"/>
      <c r="L21" s="32" t="s">
        <v>85</v>
      </c>
      <c r="M21" s="33" t="s">
        <v>86</v>
      </c>
    </row>
    <row r="22" spans="1:13" ht="19.5" customHeight="1" x14ac:dyDescent="0.25">
      <c r="A22" s="15"/>
      <c r="B22" s="24" t="s">
        <v>94</v>
      </c>
      <c r="C22" s="34">
        <v>6</v>
      </c>
      <c r="D22" s="35" t="s">
        <v>95</v>
      </c>
      <c r="E22" s="36" t="s">
        <v>87</v>
      </c>
      <c r="F22" s="37" t="s">
        <v>29</v>
      </c>
      <c r="G22" s="38" t="s">
        <v>74</v>
      </c>
      <c r="H22" s="37" t="s">
        <v>44</v>
      </c>
      <c r="I22" s="30"/>
      <c r="J22" s="39" t="s">
        <v>77</v>
      </c>
      <c r="K22" s="30"/>
      <c r="L22" s="40" t="s">
        <v>85</v>
      </c>
      <c r="M22" s="33" t="s">
        <v>86</v>
      </c>
    </row>
    <row r="23" spans="1:13" ht="19.5" customHeight="1" x14ac:dyDescent="0.25">
      <c r="A23" s="15"/>
      <c r="B23" s="24" t="s">
        <v>94</v>
      </c>
      <c r="C23" s="41"/>
      <c r="D23" s="42"/>
      <c r="E23" s="43" t="s">
        <v>88</v>
      </c>
      <c r="F23" s="44" t="s">
        <v>32</v>
      </c>
      <c r="G23" s="45" t="s">
        <v>74</v>
      </c>
      <c r="H23" s="44" t="s">
        <v>38</v>
      </c>
      <c r="I23" s="46"/>
      <c r="J23" s="47"/>
      <c r="K23" s="46"/>
      <c r="L23" s="48"/>
      <c r="M23" s="49" t="s">
        <v>89</v>
      </c>
    </row>
    <row r="24" spans="1:13" ht="19.5" customHeight="1" x14ac:dyDescent="0.25">
      <c r="A24" s="15"/>
      <c r="B24" s="24" t="s">
        <v>94</v>
      </c>
      <c r="C24" s="41"/>
      <c r="D24" s="42"/>
      <c r="E24" s="43" t="s">
        <v>88</v>
      </c>
      <c r="F24" s="44" t="s">
        <v>53</v>
      </c>
      <c r="G24" s="45" t="s">
        <v>74</v>
      </c>
      <c r="H24" s="44" t="s">
        <v>35</v>
      </c>
      <c r="I24" s="46"/>
      <c r="J24" s="47"/>
      <c r="K24" s="46"/>
      <c r="L24" s="48"/>
      <c r="M24" s="49" t="s">
        <v>89</v>
      </c>
    </row>
    <row r="25" spans="1:13" ht="19.5" customHeight="1" x14ac:dyDescent="0.25">
      <c r="A25" s="15"/>
      <c r="B25" s="24" t="s">
        <v>94</v>
      </c>
      <c r="C25" s="41"/>
      <c r="D25" s="42"/>
      <c r="E25" s="43" t="s">
        <v>88</v>
      </c>
      <c r="F25" s="44" t="s">
        <v>47</v>
      </c>
      <c r="G25" s="45" t="s">
        <v>74</v>
      </c>
      <c r="H25" s="44" t="s">
        <v>50</v>
      </c>
      <c r="I25" s="46"/>
      <c r="J25" s="47"/>
      <c r="K25" s="46"/>
      <c r="L25" s="48"/>
      <c r="M25" s="49" t="s">
        <v>89</v>
      </c>
    </row>
    <row r="26" spans="1:13" ht="6" customHeight="1" x14ac:dyDescent="0.25">
      <c r="A26" s="15"/>
    </row>
    <row r="27" spans="1:13" ht="18" customHeight="1" x14ac:dyDescent="0.25">
      <c r="A27" s="15"/>
      <c r="B27" s="13" t="s">
        <v>96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spans="1:13" ht="19.5" customHeight="1" x14ac:dyDescent="0.25">
      <c r="A28" s="15"/>
      <c r="B28" s="24" t="s">
        <v>97</v>
      </c>
      <c r="C28" s="25">
        <v>7</v>
      </c>
      <c r="D28" s="26" t="s">
        <v>98</v>
      </c>
      <c r="E28" s="27" t="s">
        <v>84</v>
      </c>
      <c r="F28" s="28" t="s">
        <v>26</v>
      </c>
      <c r="G28" s="29" t="s">
        <v>74</v>
      </c>
      <c r="H28" s="28" t="s">
        <v>47</v>
      </c>
      <c r="I28" s="30"/>
      <c r="J28" s="31" t="s">
        <v>77</v>
      </c>
      <c r="K28" s="30"/>
      <c r="L28" s="32" t="s">
        <v>85</v>
      </c>
      <c r="M28" s="33" t="s">
        <v>86</v>
      </c>
    </row>
    <row r="29" spans="1:13" ht="19.5" customHeight="1" x14ac:dyDescent="0.25">
      <c r="A29" s="15"/>
      <c r="B29" s="24" t="s">
        <v>97</v>
      </c>
      <c r="C29" s="34">
        <v>8</v>
      </c>
      <c r="D29" s="35" t="s">
        <v>98</v>
      </c>
      <c r="E29" s="36" t="s">
        <v>87</v>
      </c>
      <c r="F29" s="37" t="s">
        <v>50</v>
      </c>
      <c r="G29" s="38" t="s">
        <v>74</v>
      </c>
      <c r="H29" s="37" t="s">
        <v>29</v>
      </c>
      <c r="I29" s="30"/>
      <c r="J29" s="39" t="s">
        <v>77</v>
      </c>
      <c r="K29" s="30"/>
      <c r="L29" s="40" t="s">
        <v>85</v>
      </c>
      <c r="M29" s="33" t="s">
        <v>86</v>
      </c>
    </row>
    <row r="30" spans="1:13" ht="19.5" customHeight="1" x14ac:dyDescent="0.25">
      <c r="A30" s="15"/>
      <c r="B30" s="24" t="s">
        <v>97</v>
      </c>
      <c r="C30" s="41"/>
      <c r="D30" s="42"/>
      <c r="E30" s="43" t="s">
        <v>88</v>
      </c>
      <c r="F30" s="44" t="s">
        <v>44</v>
      </c>
      <c r="G30" s="45" t="s">
        <v>74</v>
      </c>
      <c r="H30" s="44" t="s">
        <v>32</v>
      </c>
      <c r="I30" s="46"/>
      <c r="J30" s="47"/>
      <c r="K30" s="46"/>
      <c r="L30" s="48"/>
      <c r="M30" s="49" t="s">
        <v>89</v>
      </c>
    </row>
    <row r="31" spans="1:13" ht="19.5" customHeight="1" x14ac:dyDescent="0.25">
      <c r="A31" s="15"/>
      <c r="B31" s="24" t="s">
        <v>97</v>
      </c>
      <c r="C31" s="41"/>
      <c r="D31" s="42"/>
      <c r="E31" s="43" t="s">
        <v>88</v>
      </c>
      <c r="F31" s="44" t="s">
        <v>35</v>
      </c>
      <c r="G31" s="45" t="s">
        <v>74</v>
      </c>
      <c r="H31" s="44" t="s">
        <v>41</v>
      </c>
      <c r="I31" s="46"/>
      <c r="J31" s="47"/>
      <c r="K31" s="46"/>
      <c r="L31" s="48"/>
      <c r="M31" s="49" t="s">
        <v>89</v>
      </c>
    </row>
    <row r="32" spans="1:13" ht="19.5" customHeight="1" x14ac:dyDescent="0.25">
      <c r="A32" s="15"/>
      <c r="B32" s="24" t="s">
        <v>97</v>
      </c>
      <c r="C32" s="41"/>
      <c r="D32" s="42"/>
      <c r="E32" s="43" t="s">
        <v>88</v>
      </c>
      <c r="F32" s="44" t="s">
        <v>38</v>
      </c>
      <c r="G32" s="45" t="s">
        <v>74</v>
      </c>
      <c r="H32" s="44" t="s">
        <v>53</v>
      </c>
      <c r="I32" s="46"/>
      <c r="J32" s="47"/>
      <c r="K32" s="46"/>
      <c r="L32" s="48"/>
      <c r="M32" s="49" t="s">
        <v>89</v>
      </c>
    </row>
    <row r="33" spans="1:13" ht="6" customHeight="1" x14ac:dyDescent="0.25">
      <c r="A33" s="15"/>
    </row>
    <row r="34" spans="1:13" ht="18" customHeight="1" x14ac:dyDescent="0.25">
      <c r="A34" s="15"/>
      <c r="B34" s="13" t="s">
        <v>99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</row>
    <row r="35" spans="1:13" ht="19.5" customHeight="1" x14ac:dyDescent="0.25">
      <c r="A35" s="15"/>
      <c r="B35" s="24" t="s">
        <v>100</v>
      </c>
      <c r="C35" s="25">
        <v>9</v>
      </c>
      <c r="D35" s="26" t="s">
        <v>101</v>
      </c>
      <c r="E35" s="27" t="s">
        <v>84</v>
      </c>
      <c r="F35" s="28" t="s">
        <v>29</v>
      </c>
      <c r="G35" s="29" t="s">
        <v>74</v>
      </c>
      <c r="H35" s="28" t="s">
        <v>26</v>
      </c>
      <c r="I35" s="30"/>
      <c r="J35" s="31" t="s">
        <v>77</v>
      </c>
      <c r="K35" s="30"/>
      <c r="L35" s="32" t="s">
        <v>85</v>
      </c>
      <c r="M35" s="33" t="s">
        <v>86</v>
      </c>
    </row>
    <row r="36" spans="1:13" ht="19.5" customHeight="1" x14ac:dyDescent="0.25">
      <c r="A36" s="15"/>
      <c r="B36" s="24" t="s">
        <v>100</v>
      </c>
      <c r="C36" s="34">
        <v>10</v>
      </c>
      <c r="D36" s="35" t="s">
        <v>101</v>
      </c>
      <c r="E36" s="36" t="s">
        <v>87</v>
      </c>
      <c r="F36" s="37" t="s">
        <v>32</v>
      </c>
      <c r="G36" s="38" t="s">
        <v>74</v>
      </c>
      <c r="H36" s="37" t="s">
        <v>50</v>
      </c>
      <c r="I36" s="30"/>
      <c r="J36" s="39" t="s">
        <v>77</v>
      </c>
      <c r="K36" s="30"/>
      <c r="L36" s="40" t="s">
        <v>85</v>
      </c>
      <c r="M36" s="33" t="s">
        <v>86</v>
      </c>
    </row>
    <row r="37" spans="1:13" ht="19.5" customHeight="1" x14ac:dyDescent="0.25">
      <c r="A37" s="15"/>
      <c r="B37" s="24" t="s">
        <v>100</v>
      </c>
      <c r="C37" s="41"/>
      <c r="D37" s="42"/>
      <c r="E37" s="43" t="s">
        <v>88</v>
      </c>
      <c r="F37" s="44" t="s">
        <v>47</v>
      </c>
      <c r="G37" s="45" t="s">
        <v>74</v>
      </c>
      <c r="H37" s="44" t="s">
        <v>35</v>
      </c>
      <c r="I37" s="46"/>
      <c r="J37" s="47"/>
      <c r="K37" s="46"/>
      <c r="L37" s="48"/>
      <c r="M37" s="49" t="s">
        <v>89</v>
      </c>
    </row>
    <row r="38" spans="1:13" ht="19.5" customHeight="1" x14ac:dyDescent="0.25">
      <c r="A38" s="15"/>
      <c r="B38" s="24" t="s">
        <v>100</v>
      </c>
      <c r="C38" s="41"/>
      <c r="D38" s="42"/>
      <c r="E38" s="43" t="s">
        <v>88</v>
      </c>
      <c r="F38" s="44" t="s">
        <v>38</v>
      </c>
      <c r="G38" s="45" t="s">
        <v>74</v>
      </c>
      <c r="H38" s="44" t="s">
        <v>44</v>
      </c>
      <c r="I38" s="46"/>
      <c r="J38" s="47"/>
      <c r="K38" s="46"/>
      <c r="L38" s="48"/>
      <c r="M38" s="49" t="s">
        <v>89</v>
      </c>
    </row>
    <row r="39" spans="1:13" ht="19.5" customHeight="1" x14ac:dyDescent="0.25">
      <c r="A39" s="15"/>
      <c r="B39" s="24" t="s">
        <v>100</v>
      </c>
      <c r="C39" s="41"/>
      <c r="D39" s="42"/>
      <c r="E39" s="43" t="s">
        <v>88</v>
      </c>
      <c r="F39" s="44" t="s">
        <v>53</v>
      </c>
      <c r="G39" s="45" t="s">
        <v>74</v>
      </c>
      <c r="H39" s="44" t="s">
        <v>41</v>
      </c>
      <c r="I39" s="46"/>
      <c r="J39" s="47"/>
      <c r="K39" s="46"/>
      <c r="L39" s="48"/>
      <c r="M39" s="49" t="s">
        <v>89</v>
      </c>
    </row>
    <row r="40" spans="1:13" ht="6" customHeight="1" x14ac:dyDescent="0.25">
      <c r="A40" s="15"/>
    </row>
    <row r="41" spans="1:13" ht="18" customHeight="1" x14ac:dyDescent="0.25">
      <c r="A41" s="15"/>
      <c r="B41" s="13" t="s">
        <v>102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</row>
    <row r="42" spans="1:13" ht="19.5" customHeight="1" x14ac:dyDescent="0.25">
      <c r="A42" s="15"/>
      <c r="B42" s="24" t="s">
        <v>103</v>
      </c>
      <c r="C42" s="25">
        <v>11</v>
      </c>
      <c r="D42" s="26" t="s">
        <v>104</v>
      </c>
      <c r="E42" s="27" t="s">
        <v>84</v>
      </c>
      <c r="F42" s="28" t="s">
        <v>26</v>
      </c>
      <c r="G42" s="29" t="s">
        <v>74</v>
      </c>
      <c r="H42" s="28" t="s">
        <v>32</v>
      </c>
      <c r="I42" s="30"/>
      <c r="J42" s="31" t="s">
        <v>77</v>
      </c>
      <c r="K42" s="30"/>
      <c r="L42" s="32" t="s">
        <v>85</v>
      </c>
      <c r="M42" s="33" t="s">
        <v>86</v>
      </c>
    </row>
    <row r="43" spans="1:13" ht="19.5" customHeight="1" x14ac:dyDescent="0.25">
      <c r="A43" s="15"/>
      <c r="B43" s="24" t="s">
        <v>103</v>
      </c>
      <c r="C43" s="34">
        <v>12</v>
      </c>
      <c r="D43" s="35" t="s">
        <v>104</v>
      </c>
      <c r="E43" s="36" t="s">
        <v>87</v>
      </c>
      <c r="F43" s="37" t="s">
        <v>35</v>
      </c>
      <c r="G43" s="38" t="s">
        <v>74</v>
      </c>
      <c r="H43" s="37" t="s">
        <v>29</v>
      </c>
      <c r="I43" s="30"/>
      <c r="J43" s="39" t="s">
        <v>77</v>
      </c>
      <c r="K43" s="30"/>
      <c r="L43" s="40" t="s">
        <v>85</v>
      </c>
      <c r="M43" s="33" t="s">
        <v>86</v>
      </c>
    </row>
    <row r="44" spans="1:13" ht="19.5" customHeight="1" x14ac:dyDescent="0.25">
      <c r="A44" s="15"/>
      <c r="B44" s="24" t="s">
        <v>103</v>
      </c>
      <c r="C44" s="41"/>
      <c r="D44" s="42"/>
      <c r="E44" s="43" t="s">
        <v>88</v>
      </c>
      <c r="F44" s="44" t="s">
        <v>50</v>
      </c>
      <c r="G44" s="45" t="s">
        <v>74</v>
      </c>
      <c r="H44" s="44" t="s">
        <v>38</v>
      </c>
      <c r="I44" s="46"/>
      <c r="J44" s="47"/>
      <c r="K44" s="46"/>
      <c r="L44" s="48"/>
      <c r="M44" s="49" t="s">
        <v>89</v>
      </c>
    </row>
    <row r="45" spans="1:13" ht="19.5" customHeight="1" x14ac:dyDescent="0.25">
      <c r="A45" s="15"/>
      <c r="B45" s="24" t="s">
        <v>103</v>
      </c>
      <c r="C45" s="41"/>
      <c r="D45" s="42"/>
      <c r="E45" s="43" t="s">
        <v>88</v>
      </c>
      <c r="F45" s="44" t="s">
        <v>41</v>
      </c>
      <c r="G45" s="45" t="s">
        <v>74</v>
      </c>
      <c r="H45" s="44" t="s">
        <v>47</v>
      </c>
      <c r="I45" s="46"/>
      <c r="J45" s="47"/>
      <c r="K45" s="46"/>
      <c r="L45" s="48"/>
      <c r="M45" s="49" t="s">
        <v>89</v>
      </c>
    </row>
    <row r="46" spans="1:13" ht="19.5" customHeight="1" x14ac:dyDescent="0.25">
      <c r="A46" s="15"/>
      <c r="B46" s="24" t="s">
        <v>103</v>
      </c>
      <c r="C46" s="41"/>
      <c r="D46" s="42"/>
      <c r="E46" s="43" t="s">
        <v>88</v>
      </c>
      <c r="F46" s="44" t="s">
        <v>44</v>
      </c>
      <c r="G46" s="45" t="s">
        <v>74</v>
      </c>
      <c r="H46" s="44" t="s">
        <v>53</v>
      </c>
      <c r="I46" s="46"/>
      <c r="J46" s="47"/>
      <c r="K46" s="46"/>
      <c r="L46" s="48"/>
      <c r="M46" s="49" t="s">
        <v>89</v>
      </c>
    </row>
    <row r="47" spans="1:13" ht="6" customHeight="1" x14ac:dyDescent="0.25">
      <c r="A47" s="15"/>
    </row>
    <row r="48" spans="1:13" ht="18" customHeight="1" x14ac:dyDescent="0.25">
      <c r="A48" s="15"/>
      <c r="B48" s="13" t="s">
        <v>105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</row>
    <row r="49" spans="1:13" ht="19.5" customHeight="1" x14ac:dyDescent="0.25">
      <c r="A49" s="15"/>
      <c r="B49" s="24" t="s">
        <v>106</v>
      </c>
      <c r="C49" s="25">
        <v>13</v>
      </c>
      <c r="D49" s="26" t="s">
        <v>107</v>
      </c>
      <c r="E49" s="27" t="s">
        <v>84</v>
      </c>
      <c r="F49" s="28" t="s">
        <v>38</v>
      </c>
      <c r="G49" s="29" t="s">
        <v>74</v>
      </c>
      <c r="H49" s="28" t="s">
        <v>26</v>
      </c>
      <c r="I49" s="30"/>
      <c r="J49" s="31" t="s">
        <v>77</v>
      </c>
      <c r="K49" s="30"/>
      <c r="L49" s="32" t="s">
        <v>85</v>
      </c>
      <c r="M49" s="33" t="s">
        <v>86</v>
      </c>
    </row>
    <row r="50" spans="1:13" ht="19.5" customHeight="1" x14ac:dyDescent="0.25">
      <c r="A50" s="15"/>
      <c r="B50" s="24" t="s">
        <v>106</v>
      </c>
      <c r="C50" s="34">
        <v>14</v>
      </c>
      <c r="D50" s="35" t="s">
        <v>107</v>
      </c>
      <c r="E50" s="36" t="s">
        <v>87</v>
      </c>
      <c r="F50" s="37" t="s">
        <v>29</v>
      </c>
      <c r="G50" s="38" t="s">
        <v>74</v>
      </c>
      <c r="H50" s="37" t="s">
        <v>41</v>
      </c>
      <c r="I50" s="30"/>
      <c r="J50" s="39" t="s">
        <v>77</v>
      </c>
      <c r="K50" s="30"/>
      <c r="L50" s="40" t="s">
        <v>85</v>
      </c>
      <c r="M50" s="33" t="s">
        <v>86</v>
      </c>
    </row>
    <row r="51" spans="1:13" ht="19.5" customHeight="1" x14ac:dyDescent="0.25">
      <c r="A51" s="15"/>
      <c r="B51" s="24" t="s">
        <v>106</v>
      </c>
      <c r="C51" s="41"/>
      <c r="D51" s="42"/>
      <c r="E51" s="43" t="s">
        <v>88</v>
      </c>
      <c r="F51" s="44" t="s">
        <v>32</v>
      </c>
      <c r="G51" s="45" t="s">
        <v>74</v>
      </c>
      <c r="H51" s="44" t="s">
        <v>35</v>
      </c>
      <c r="I51" s="46"/>
      <c r="J51" s="47"/>
      <c r="K51" s="46"/>
      <c r="L51" s="48"/>
      <c r="M51" s="49" t="s">
        <v>89</v>
      </c>
    </row>
    <row r="52" spans="1:13" ht="19.5" customHeight="1" x14ac:dyDescent="0.25">
      <c r="A52" s="15"/>
      <c r="B52" s="24" t="s">
        <v>106</v>
      </c>
      <c r="C52" s="41"/>
      <c r="D52" s="42"/>
      <c r="E52" s="43" t="s">
        <v>88</v>
      </c>
      <c r="F52" s="44" t="s">
        <v>44</v>
      </c>
      <c r="G52" s="45" t="s">
        <v>74</v>
      </c>
      <c r="H52" s="44" t="s">
        <v>50</v>
      </c>
      <c r="I52" s="46"/>
      <c r="J52" s="47"/>
      <c r="K52" s="46"/>
      <c r="L52" s="48"/>
      <c r="M52" s="49" t="s">
        <v>89</v>
      </c>
    </row>
    <row r="53" spans="1:13" ht="19.5" customHeight="1" x14ac:dyDescent="0.25">
      <c r="A53" s="15"/>
      <c r="B53" s="24" t="s">
        <v>106</v>
      </c>
      <c r="C53" s="41"/>
      <c r="D53" s="42"/>
      <c r="E53" s="43" t="s">
        <v>88</v>
      </c>
      <c r="F53" s="44" t="s">
        <v>53</v>
      </c>
      <c r="G53" s="45" t="s">
        <v>74</v>
      </c>
      <c r="H53" s="44" t="s">
        <v>47</v>
      </c>
      <c r="I53" s="46"/>
      <c r="J53" s="47"/>
      <c r="K53" s="46"/>
      <c r="L53" s="48"/>
      <c r="M53" s="49" t="s">
        <v>89</v>
      </c>
    </row>
    <row r="54" spans="1:13" ht="6" customHeight="1" x14ac:dyDescent="0.25">
      <c r="A54" s="15"/>
    </row>
    <row r="55" spans="1:13" ht="18" customHeight="1" x14ac:dyDescent="0.25">
      <c r="A55" s="15"/>
      <c r="B55" s="13" t="s">
        <v>108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</row>
    <row r="56" spans="1:13" ht="19.5" customHeight="1" x14ac:dyDescent="0.25">
      <c r="A56" s="15"/>
      <c r="B56" s="24" t="s">
        <v>109</v>
      </c>
      <c r="C56" s="25">
        <v>15</v>
      </c>
      <c r="D56" s="26" t="s">
        <v>110</v>
      </c>
      <c r="E56" s="27" t="s">
        <v>84</v>
      </c>
      <c r="F56" s="28" t="s">
        <v>26</v>
      </c>
      <c r="G56" s="29" t="s">
        <v>74</v>
      </c>
      <c r="H56" s="28" t="s">
        <v>44</v>
      </c>
      <c r="I56" s="30"/>
      <c r="J56" s="31" t="s">
        <v>77</v>
      </c>
      <c r="K56" s="30"/>
      <c r="L56" s="32" t="s">
        <v>85</v>
      </c>
      <c r="M56" s="33" t="s">
        <v>86</v>
      </c>
    </row>
    <row r="57" spans="1:13" ht="19.5" customHeight="1" x14ac:dyDescent="0.25">
      <c r="A57" s="15"/>
      <c r="B57" s="24" t="s">
        <v>109</v>
      </c>
      <c r="C57" s="34">
        <v>16</v>
      </c>
      <c r="D57" s="35" t="s">
        <v>110</v>
      </c>
      <c r="E57" s="36" t="s">
        <v>87</v>
      </c>
      <c r="F57" s="37" t="s">
        <v>47</v>
      </c>
      <c r="G57" s="38" t="s">
        <v>74</v>
      </c>
      <c r="H57" s="37" t="s">
        <v>29</v>
      </c>
      <c r="I57" s="30"/>
      <c r="J57" s="39" t="s">
        <v>77</v>
      </c>
      <c r="K57" s="30"/>
      <c r="L57" s="40" t="s">
        <v>85</v>
      </c>
      <c r="M57" s="33" t="s">
        <v>86</v>
      </c>
    </row>
    <row r="58" spans="1:13" ht="19.5" customHeight="1" x14ac:dyDescent="0.25">
      <c r="A58" s="15"/>
      <c r="B58" s="24" t="s">
        <v>109</v>
      </c>
      <c r="C58" s="41"/>
      <c r="D58" s="42"/>
      <c r="E58" s="43" t="s">
        <v>88</v>
      </c>
      <c r="F58" s="44" t="s">
        <v>41</v>
      </c>
      <c r="G58" s="45" t="s">
        <v>74</v>
      </c>
      <c r="H58" s="44" t="s">
        <v>32</v>
      </c>
      <c r="I58" s="46"/>
      <c r="J58" s="47"/>
      <c r="K58" s="46"/>
      <c r="L58" s="48"/>
      <c r="M58" s="49" t="s">
        <v>89</v>
      </c>
    </row>
    <row r="59" spans="1:13" ht="19.5" customHeight="1" x14ac:dyDescent="0.25">
      <c r="A59" s="15"/>
      <c r="B59" s="24" t="s">
        <v>109</v>
      </c>
      <c r="C59" s="41"/>
      <c r="D59" s="42"/>
      <c r="E59" s="43" t="s">
        <v>88</v>
      </c>
      <c r="F59" s="44" t="s">
        <v>35</v>
      </c>
      <c r="G59" s="45" t="s">
        <v>74</v>
      </c>
      <c r="H59" s="44" t="s">
        <v>38</v>
      </c>
      <c r="I59" s="46"/>
      <c r="J59" s="47"/>
      <c r="K59" s="46"/>
      <c r="L59" s="48"/>
      <c r="M59" s="49" t="s">
        <v>89</v>
      </c>
    </row>
    <row r="60" spans="1:13" ht="19.5" customHeight="1" x14ac:dyDescent="0.25">
      <c r="A60" s="15"/>
      <c r="B60" s="24" t="s">
        <v>109</v>
      </c>
      <c r="C60" s="41"/>
      <c r="D60" s="42"/>
      <c r="E60" s="43" t="s">
        <v>88</v>
      </c>
      <c r="F60" s="44" t="s">
        <v>50</v>
      </c>
      <c r="G60" s="45" t="s">
        <v>74</v>
      </c>
      <c r="H60" s="44" t="s">
        <v>53</v>
      </c>
      <c r="I60" s="46"/>
      <c r="J60" s="47"/>
      <c r="K60" s="46"/>
      <c r="L60" s="48"/>
      <c r="M60" s="49" t="s">
        <v>89</v>
      </c>
    </row>
    <row r="61" spans="1:13" ht="6" customHeight="1" x14ac:dyDescent="0.25">
      <c r="A61" s="15"/>
    </row>
    <row r="62" spans="1:13" ht="18" customHeight="1" x14ac:dyDescent="0.25">
      <c r="A62" s="15"/>
      <c r="B62" s="13" t="s">
        <v>111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</row>
    <row r="63" spans="1:13" ht="19.5" customHeight="1" x14ac:dyDescent="0.25">
      <c r="A63" s="15"/>
      <c r="B63" s="24" t="s">
        <v>112</v>
      </c>
      <c r="C63" s="25">
        <v>17</v>
      </c>
      <c r="D63" s="26" t="s">
        <v>113</v>
      </c>
      <c r="E63" s="27" t="s">
        <v>84</v>
      </c>
      <c r="F63" s="28" t="s">
        <v>50</v>
      </c>
      <c r="G63" s="29" t="s">
        <v>74</v>
      </c>
      <c r="H63" s="28" t="s">
        <v>26</v>
      </c>
      <c r="I63" s="30"/>
      <c r="J63" s="31" t="s">
        <v>77</v>
      </c>
      <c r="K63" s="30"/>
      <c r="L63" s="32" t="s">
        <v>85</v>
      </c>
      <c r="M63" s="33" t="s">
        <v>86</v>
      </c>
    </row>
    <row r="64" spans="1:13" ht="19.5" customHeight="1" x14ac:dyDescent="0.25">
      <c r="A64" s="15"/>
      <c r="B64" s="24" t="s">
        <v>112</v>
      </c>
      <c r="C64" s="34">
        <v>18</v>
      </c>
      <c r="D64" s="35" t="s">
        <v>113</v>
      </c>
      <c r="E64" s="36" t="s">
        <v>87</v>
      </c>
      <c r="F64" s="37" t="s">
        <v>29</v>
      </c>
      <c r="G64" s="38" t="s">
        <v>74</v>
      </c>
      <c r="H64" s="37" t="s">
        <v>53</v>
      </c>
      <c r="I64" s="30"/>
      <c r="J64" s="39" t="s">
        <v>77</v>
      </c>
      <c r="K64" s="30"/>
      <c r="L64" s="40" t="s">
        <v>85</v>
      </c>
      <c r="M64" s="33" t="s">
        <v>86</v>
      </c>
    </row>
    <row r="65" spans="1:13" ht="19.5" customHeight="1" x14ac:dyDescent="0.25">
      <c r="A65" s="15"/>
      <c r="B65" s="24" t="s">
        <v>112</v>
      </c>
      <c r="C65" s="41"/>
      <c r="D65" s="42"/>
      <c r="E65" s="43" t="s">
        <v>88</v>
      </c>
      <c r="F65" s="44" t="s">
        <v>32</v>
      </c>
      <c r="G65" s="45" t="s">
        <v>74</v>
      </c>
      <c r="H65" s="44" t="s">
        <v>47</v>
      </c>
      <c r="I65" s="46"/>
      <c r="J65" s="47"/>
      <c r="K65" s="46"/>
      <c r="L65" s="48"/>
      <c r="M65" s="49" t="s">
        <v>89</v>
      </c>
    </row>
    <row r="66" spans="1:13" ht="19.5" customHeight="1" x14ac:dyDescent="0.25">
      <c r="A66" s="15"/>
      <c r="B66" s="24" t="s">
        <v>112</v>
      </c>
      <c r="C66" s="41"/>
      <c r="D66" s="42"/>
      <c r="E66" s="43" t="s">
        <v>88</v>
      </c>
      <c r="F66" s="44" t="s">
        <v>38</v>
      </c>
      <c r="G66" s="45" t="s">
        <v>74</v>
      </c>
      <c r="H66" s="44" t="s">
        <v>41</v>
      </c>
      <c r="I66" s="46"/>
      <c r="J66" s="47"/>
      <c r="K66" s="46"/>
      <c r="L66" s="48"/>
      <c r="M66" s="49" t="s">
        <v>89</v>
      </c>
    </row>
    <row r="67" spans="1:13" ht="19.5" customHeight="1" x14ac:dyDescent="0.25">
      <c r="A67" s="15"/>
      <c r="B67" s="24" t="s">
        <v>112</v>
      </c>
      <c r="C67" s="41"/>
      <c r="D67" s="42"/>
      <c r="E67" s="43" t="s">
        <v>88</v>
      </c>
      <c r="F67" s="44" t="s">
        <v>44</v>
      </c>
      <c r="G67" s="45" t="s">
        <v>74</v>
      </c>
      <c r="H67" s="44" t="s">
        <v>35</v>
      </c>
      <c r="I67" s="46"/>
      <c r="J67" s="47"/>
      <c r="K67" s="46"/>
      <c r="L67" s="48"/>
      <c r="M67" s="49" t="s">
        <v>89</v>
      </c>
    </row>
    <row r="68" spans="1:13" ht="6" customHeight="1" x14ac:dyDescent="0.25">
      <c r="A68" s="15"/>
    </row>
    <row r="69" spans="1:13" ht="19.5" customHeight="1" x14ac:dyDescent="0.25">
      <c r="A69" s="15"/>
    </row>
    <row r="70" spans="1:13" ht="19.5" customHeight="1" x14ac:dyDescent="0.25">
      <c r="A70" s="15"/>
      <c r="B70" s="11" t="s">
        <v>114</v>
      </c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</row>
    <row r="71" spans="1:13" ht="19.5" customHeight="1" x14ac:dyDescent="0.25">
      <c r="A71" s="15"/>
    </row>
    <row r="72" spans="1:13" ht="19.5" customHeight="1" x14ac:dyDescent="0.25">
      <c r="A72" s="15"/>
    </row>
    <row r="73" spans="1:13" ht="19.5" customHeight="1" x14ac:dyDescent="0.25">
      <c r="A73" s="15"/>
    </row>
    <row r="74" spans="1:13" ht="19.5" customHeight="1" x14ac:dyDescent="0.25">
      <c r="A74" s="15"/>
    </row>
    <row r="75" spans="1:13" ht="19.5" customHeight="1" x14ac:dyDescent="0.25">
      <c r="A75" s="15"/>
    </row>
    <row r="76" spans="1:13" ht="19.5" customHeight="1" x14ac:dyDescent="0.25">
      <c r="A76" s="15"/>
    </row>
    <row r="77" spans="1:13" ht="19.5" customHeight="1" x14ac:dyDescent="0.25">
      <c r="A77" s="15"/>
    </row>
    <row r="78" spans="1:13" ht="19.5" customHeight="1" x14ac:dyDescent="0.25">
      <c r="A78" s="15"/>
    </row>
    <row r="79" spans="1:13" ht="19.5" customHeight="1" x14ac:dyDescent="0.25">
      <c r="A79" s="15"/>
    </row>
    <row r="80" spans="1:13" ht="19.5" customHeight="1" x14ac:dyDescent="0.25">
      <c r="A80" s="15"/>
    </row>
    <row r="81" spans="1:1" ht="19.5" customHeight="1" x14ac:dyDescent="0.25">
      <c r="A81" s="15"/>
    </row>
    <row r="82" spans="1:1" ht="19.5" customHeight="1" x14ac:dyDescent="0.25">
      <c r="A82" s="15"/>
    </row>
    <row r="83" spans="1:1" ht="19.5" customHeight="1" x14ac:dyDescent="0.25">
      <c r="A83" s="15"/>
    </row>
    <row r="84" spans="1:1" ht="19.5" customHeight="1" x14ac:dyDescent="0.25">
      <c r="A84" s="15"/>
    </row>
    <row r="85" spans="1:1" ht="19.5" customHeight="1" x14ac:dyDescent="0.25">
      <c r="A85" s="15"/>
    </row>
    <row r="86" spans="1:1" ht="19.5" customHeight="1" x14ac:dyDescent="0.25">
      <c r="A86" s="15"/>
    </row>
    <row r="87" spans="1:1" ht="19.5" customHeight="1" x14ac:dyDescent="0.25">
      <c r="A87" s="15"/>
    </row>
    <row r="88" spans="1:1" ht="19.5" customHeight="1" x14ac:dyDescent="0.25">
      <c r="A88" s="15"/>
    </row>
    <row r="89" spans="1:1" ht="19.5" customHeight="1" x14ac:dyDescent="0.25">
      <c r="A89" s="15"/>
    </row>
    <row r="90" spans="1:1" ht="19.5" customHeight="1" x14ac:dyDescent="0.25">
      <c r="A90" s="15"/>
    </row>
    <row r="91" spans="1:1" ht="19.5" customHeight="1" x14ac:dyDescent="0.25">
      <c r="A91" s="15"/>
    </row>
    <row r="92" spans="1:1" ht="19.5" customHeight="1" x14ac:dyDescent="0.25">
      <c r="A92" s="15"/>
    </row>
    <row r="93" spans="1:1" ht="19.5" customHeight="1" x14ac:dyDescent="0.25">
      <c r="A93" s="15"/>
    </row>
    <row r="94" spans="1:1" ht="19.5" customHeight="1" x14ac:dyDescent="0.25">
      <c r="A94" s="15"/>
    </row>
    <row r="95" spans="1:1" ht="19.5" customHeight="1" x14ac:dyDescent="0.25">
      <c r="A95" s="15"/>
    </row>
    <row r="96" spans="1:1" ht="19.5" customHeight="1" x14ac:dyDescent="0.25">
      <c r="A96" s="15"/>
    </row>
    <row r="97" spans="1:1" ht="19.5" customHeight="1" x14ac:dyDescent="0.25">
      <c r="A97" s="15"/>
    </row>
    <row r="98" spans="1:1" ht="19.5" customHeight="1" x14ac:dyDescent="0.25">
      <c r="A98" s="15"/>
    </row>
    <row r="99" spans="1:1" ht="19.5" customHeight="1" x14ac:dyDescent="0.25">
      <c r="A99" s="15"/>
    </row>
  </sheetData>
  <mergeCells count="12">
    <mergeCell ref="B62:M62"/>
    <mergeCell ref="B70:M70"/>
    <mergeCell ref="B27:M27"/>
    <mergeCell ref="B34:M34"/>
    <mergeCell ref="B41:M41"/>
    <mergeCell ref="B48:M48"/>
    <mergeCell ref="B55:M55"/>
    <mergeCell ref="B2:M2"/>
    <mergeCell ref="B4:M4"/>
    <mergeCell ref="B6:M6"/>
    <mergeCell ref="B13:M13"/>
    <mergeCell ref="B20:M20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9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XFD1048576"/>
    </sheetView>
  </sheetViews>
  <sheetFormatPr baseColWidth="10" defaultColWidth="8.7109375" defaultRowHeight="15" x14ac:dyDescent="0.25"/>
  <cols>
    <col min="1" max="1" width="2" customWidth="1"/>
    <col min="2" max="2" width="6" customWidth="1"/>
    <col min="3" max="3" width="16.140625" bestFit="1" customWidth="1"/>
    <col min="4" max="4" width="16.7109375" bestFit="1" customWidth="1"/>
    <col min="5" max="6" width="6.140625" bestFit="1" customWidth="1"/>
    <col min="7" max="7" width="16.7109375" bestFit="1" customWidth="1"/>
    <col min="8" max="8" width="8.140625" bestFit="1" customWidth="1"/>
    <col min="9" max="9" width="7.42578125" bestFit="1" customWidth="1"/>
    <col min="10" max="10" width="7.5703125" bestFit="1" customWidth="1"/>
    <col min="11" max="11" width="6.5703125" bestFit="1" customWidth="1"/>
    <col min="12" max="12" width="10" customWidth="1"/>
  </cols>
  <sheetData>
    <row r="1" spans="1:12" ht="7.5" customHeight="1" x14ac:dyDescent="0.25">
      <c r="A1" s="15"/>
    </row>
    <row r="2" spans="1:12" ht="42" customHeight="1" x14ac:dyDescent="0.25">
      <c r="A2" s="15"/>
      <c r="B2" s="14" t="s">
        <v>115</v>
      </c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7.5" customHeight="1" x14ac:dyDescent="0.25">
      <c r="A3" s="15"/>
    </row>
    <row r="4" spans="1:12" ht="18" customHeight="1" x14ac:dyDescent="0.25">
      <c r="A4" s="15"/>
      <c r="B4" s="9" t="s">
        <v>116</v>
      </c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ht="21.75" customHeight="1" x14ac:dyDescent="0.25">
      <c r="A5" s="15"/>
      <c r="B5" s="13" t="s">
        <v>117</v>
      </c>
      <c r="C5" s="13"/>
      <c r="D5" s="13"/>
      <c r="E5" s="13"/>
      <c r="F5" s="13"/>
      <c r="G5" s="13"/>
      <c r="H5" s="13"/>
      <c r="I5" s="13"/>
      <c r="J5" s="13"/>
      <c r="K5" s="13"/>
    </row>
    <row r="6" spans="1:12" ht="19.5" customHeight="1" x14ac:dyDescent="0.25">
      <c r="A6" s="15"/>
      <c r="B6" s="18" t="s">
        <v>70</v>
      </c>
      <c r="C6" s="18" t="s">
        <v>69</v>
      </c>
      <c r="D6" s="18" t="s">
        <v>73</v>
      </c>
      <c r="E6" s="18" t="s">
        <v>76</v>
      </c>
      <c r="F6" s="18" t="s">
        <v>78</v>
      </c>
      <c r="G6" s="18" t="s">
        <v>75</v>
      </c>
      <c r="H6" s="18" t="s">
        <v>118</v>
      </c>
      <c r="I6" s="18" t="s">
        <v>119</v>
      </c>
      <c r="J6" s="18" t="s">
        <v>79</v>
      </c>
    </row>
    <row r="7" spans="1:12" ht="19.5" customHeight="1" x14ac:dyDescent="0.25">
      <c r="A7" s="15"/>
      <c r="B7" s="50">
        <v>1</v>
      </c>
      <c r="C7" s="50" t="s">
        <v>82</v>
      </c>
      <c r="D7" s="51" t="s">
        <v>53</v>
      </c>
      <c r="E7" s="52">
        <v>3</v>
      </c>
      <c r="F7" s="52">
        <v>1</v>
      </c>
      <c r="G7" s="51" t="s">
        <v>26</v>
      </c>
      <c r="H7" s="53">
        <f t="shared" ref="H7:H24" si="0">IFERROR(IF(E7="","",IF(E7&gt;F7,3,IF(E7=F7,1,0))),"")</f>
        <v>3</v>
      </c>
      <c r="I7" s="53">
        <f t="shared" ref="I7:I24" si="1">IFERROR(IF(F7="","",IF(F7&gt;E7,3,IF(F7=E7,1,0))),"")</f>
        <v>0</v>
      </c>
      <c r="J7" s="24" t="str">
        <f t="shared" ref="J7:J24" si="2">IFERROR(IF(E7="","—",E7&amp;" : "&amp;F7),"")</f>
        <v>3 : 1</v>
      </c>
    </row>
    <row r="8" spans="1:12" ht="19.5" customHeight="1" x14ac:dyDescent="0.25">
      <c r="A8" s="15"/>
      <c r="B8" s="25">
        <v>2</v>
      </c>
      <c r="C8" s="25" t="s">
        <v>82</v>
      </c>
      <c r="D8" s="28" t="s">
        <v>29</v>
      </c>
      <c r="E8" s="52">
        <v>2</v>
      </c>
      <c r="F8" s="52">
        <v>2</v>
      </c>
      <c r="G8" s="28" t="s">
        <v>32</v>
      </c>
      <c r="H8" s="53">
        <f t="shared" si="0"/>
        <v>1</v>
      </c>
      <c r="I8" s="53">
        <f t="shared" si="1"/>
        <v>1</v>
      </c>
      <c r="J8" s="32" t="str">
        <f t="shared" si="2"/>
        <v>2 : 2</v>
      </c>
    </row>
    <row r="9" spans="1:12" ht="19.5" customHeight="1" x14ac:dyDescent="0.25">
      <c r="A9" s="15"/>
      <c r="B9" s="50">
        <v>3</v>
      </c>
      <c r="C9" s="50" t="s">
        <v>91</v>
      </c>
      <c r="D9" s="51" t="s">
        <v>26</v>
      </c>
      <c r="E9" s="52">
        <v>1</v>
      </c>
      <c r="F9" s="52">
        <v>4</v>
      </c>
      <c r="G9" s="51" t="s">
        <v>35</v>
      </c>
      <c r="H9" s="53">
        <f t="shared" si="0"/>
        <v>0</v>
      </c>
      <c r="I9" s="53">
        <f t="shared" si="1"/>
        <v>3</v>
      </c>
      <c r="J9" s="24" t="str">
        <f t="shared" si="2"/>
        <v>1 : 4</v>
      </c>
    </row>
    <row r="10" spans="1:12" ht="19.5" customHeight="1" x14ac:dyDescent="0.25">
      <c r="A10" s="15"/>
      <c r="B10" s="25">
        <v>4</v>
      </c>
      <c r="C10" s="25" t="s">
        <v>91</v>
      </c>
      <c r="D10" s="28" t="s">
        <v>38</v>
      </c>
      <c r="E10" s="52">
        <v>0</v>
      </c>
      <c r="F10" s="52">
        <v>3</v>
      </c>
      <c r="G10" s="28" t="s">
        <v>29</v>
      </c>
      <c r="H10" s="53">
        <f t="shared" si="0"/>
        <v>0</v>
      </c>
      <c r="I10" s="53">
        <f t="shared" si="1"/>
        <v>3</v>
      </c>
      <c r="J10" s="32" t="str">
        <f t="shared" si="2"/>
        <v>0 : 3</v>
      </c>
    </row>
    <row r="11" spans="1:12" ht="19.5" customHeight="1" x14ac:dyDescent="0.25">
      <c r="A11" s="15"/>
      <c r="B11" s="50">
        <v>5</v>
      </c>
      <c r="C11" s="50" t="s">
        <v>94</v>
      </c>
      <c r="D11" s="51" t="s">
        <v>41</v>
      </c>
      <c r="E11" s="52">
        <v>2</v>
      </c>
      <c r="F11" s="52">
        <v>1</v>
      </c>
      <c r="G11" s="51" t="s">
        <v>26</v>
      </c>
      <c r="H11" s="53">
        <f t="shared" si="0"/>
        <v>3</v>
      </c>
      <c r="I11" s="53">
        <f t="shared" si="1"/>
        <v>0</v>
      </c>
      <c r="J11" s="24" t="str">
        <f t="shared" si="2"/>
        <v>2 : 1</v>
      </c>
    </row>
    <row r="12" spans="1:12" ht="19.5" customHeight="1" x14ac:dyDescent="0.25">
      <c r="A12" s="15"/>
      <c r="B12" s="25">
        <v>6</v>
      </c>
      <c r="C12" s="25" t="s">
        <v>94</v>
      </c>
      <c r="D12" s="28" t="s">
        <v>29</v>
      </c>
      <c r="E12" s="52">
        <v>3</v>
      </c>
      <c r="F12" s="52">
        <v>0</v>
      </c>
      <c r="G12" s="28" t="s">
        <v>44</v>
      </c>
      <c r="H12" s="53">
        <f t="shared" si="0"/>
        <v>3</v>
      </c>
      <c r="I12" s="53">
        <f t="shared" si="1"/>
        <v>0</v>
      </c>
      <c r="J12" s="32" t="str">
        <f t="shared" si="2"/>
        <v>3 : 0</v>
      </c>
    </row>
    <row r="13" spans="1:12" ht="19.5" customHeight="1" x14ac:dyDescent="0.25">
      <c r="A13" s="15"/>
      <c r="B13" s="50">
        <v>7</v>
      </c>
      <c r="C13" s="50" t="s">
        <v>97</v>
      </c>
      <c r="D13" s="51" t="s">
        <v>26</v>
      </c>
      <c r="E13" s="52"/>
      <c r="F13" s="52"/>
      <c r="G13" s="51" t="s">
        <v>47</v>
      </c>
      <c r="H13" s="53" t="str">
        <f t="shared" si="0"/>
        <v/>
      </c>
      <c r="I13" s="53" t="str">
        <f t="shared" si="1"/>
        <v/>
      </c>
      <c r="J13" s="24" t="str">
        <f t="shared" si="2"/>
        <v>—</v>
      </c>
    </row>
    <row r="14" spans="1:12" ht="19.5" customHeight="1" x14ac:dyDescent="0.25">
      <c r="A14" s="15"/>
      <c r="B14" s="25">
        <v>8</v>
      </c>
      <c r="C14" s="25" t="s">
        <v>97</v>
      </c>
      <c r="D14" s="28" t="s">
        <v>50</v>
      </c>
      <c r="E14" s="52"/>
      <c r="F14" s="52"/>
      <c r="G14" s="28" t="s">
        <v>29</v>
      </c>
      <c r="H14" s="53" t="str">
        <f t="shared" si="0"/>
        <v/>
      </c>
      <c r="I14" s="53" t="str">
        <f t="shared" si="1"/>
        <v/>
      </c>
      <c r="J14" s="32" t="str">
        <f t="shared" si="2"/>
        <v>—</v>
      </c>
    </row>
    <row r="15" spans="1:12" ht="19.5" customHeight="1" x14ac:dyDescent="0.25">
      <c r="A15" s="15"/>
      <c r="B15" s="50">
        <v>9</v>
      </c>
      <c r="C15" s="50" t="s">
        <v>100</v>
      </c>
      <c r="D15" s="51" t="s">
        <v>29</v>
      </c>
      <c r="E15" s="52"/>
      <c r="F15" s="52"/>
      <c r="G15" s="51" t="s">
        <v>26</v>
      </c>
      <c r="H15" s="53" t="str">
        <f t="shared" si="0"/>
        <v/>
      </c>
      <c r="I15" s="53" t="str">
        <f t="shared" si="1"/>
        <v/>
      </c>
      <c r="J15" s="24" t="str">
        <f t="shared" si="2"/>
        <v>—</v>
      </c>
    </row>
    <row r="16" spans="1:12" ht="19.5" customHeight="1" x14ac:dyDescent="0.25">
      <c r="A16" s="15"/>
      <c r="B16" s="25">
        <v>10</v>
      </c>
      <c r="C16" s="25" t="s">
        <v>100</v>
      </c>
      <c r="D16" s="28" t="s">
        <v>32</v>
      </c>
      <c r="E16" s="52"/>
      <c r="F16" s="52"/>
      <c r="G16" s="28" t="s">
        <v>50</v>
      </c>
      <c r="H16" s="53" t="str">
        <f t="shared" si="0"/>
        <v/>
      </c>
      <c r="I16" s="53" t="str">
        <f t="shared" si="1"/>
        <v/>
      </c>
      <c r="J16" s="32" t="str">
        <f t="shared" si="2"/>
        <v>—</v>
      </c>
    </row>
    <row r="17" spans="1:11" ht="19.5" customHeight="1" x14ac:dyDescent="0.25">
      <c r="A17" s="15"/>
      <c r="B17" s="50">
        <v>11</v>
      </c>
      <c r="C17" s="50" t="s">
        <v>103</v>
      </c>
      <c r="D17" s="51" t="s">
        <v>26</v>
      </c>
      <c r="E17" s="52"/>
      <c r="F17" s="52"/>
      <c r="G17" s="51" t="s">
        <v>32</v>
      </c>
      <c r="H17" s="53" t="str">
        <f t="shared" si="0"/>
        <v/>
      </c>
      <c r="I17" s="53" t="str">
        <f t="shared" si="1"/>
        <v/>
      </c>
      <c r="J17" s="24" t="str">
        <f t="shared" si="2"/>
        <v>—</v>
      </c>
    </row>
    <row r="18" spans="1:11" ht="19.5" customHeight="1" x14ac:dyDescent="0.25">
      <c r="A18" s="15"/>
      <c r="B18" s="25">
        <v>12</v>
      </c>
      <c r="C18" s="25" t="s">
        <v>103</v>
      </c>
      <c r="D18" s="28" t="s">
        <v>35</v>
      </c>
      <c r="E18" s="52"/>
      <c r="F18" s="52"/>
      <c r="G18" s="28" t="s">
        <v>29</v>
      </c>
      <c r="H18" s="53" t="str">
        <f t="shared" si="0"/>
        <v/>
      </c>
      <c r="I18" s="53" t="str">
        <f t="shared" si="1"/>
        <v/>
      </c>
      <c r="J18" s="32" t="str">
        <f t="shared" si="2"/>
        <v>—</v>
      </c>
    </row>
    <row r="19" spans="1:11" ht="19.5" customHeight="1" x14ac:dyDescent="0.25">
      <c r="A19" s="15"/>
      <c r="B19" s="50">
        <v>13</v>
      </c>
      <c r="C19" s="50" t="s">
        <v>106</v>
      </c>
      <c r="D19" s="51" t="s">
        <v>38</v>
      </c>
      <c r="E19" s="52"/>
      <c r="F19" s="52"/>
      <c r="G19" s="51" t="s">
        <v>26</v>
      </c>
      <c r="H19" s="53" t="str">
        <f t="shared" si="0"/>
        <v/>
      </c>
      <c r="I19" s="53" t="str">
        <f t="shared" si="1"/>
        <v/>
      </c>
      <c r="J19" s="24" t="str">
        <f t="shared" si="2"/>
        <v>—</v>
      </c>
    </row>
    <row r="20" spans="1:11" ht="19.5" customHeight="1" x14ac:dyDescent="0.25">
      <c r="A20" s="15"/>
      <c r="B20" s="25">
        <v>14</v>
      </c>
      <c r="C20" s="25" t="s">
        <v>106</v>
      </c>
      <c r="D20" s="28" t="s">
        <v>29</v>
      </c>
      <c r="E20" s="52"/>
      <c r="F20" s="52"/>
      <c r="G20" s="28" t="s">
        <v>41</v>
      </c>
      <c r="H20" s="53" t="str">
        <f t="shared" si="0"/>
        <v/>
      </c>
      <c r="I20" s="53" t="str">
        <f t="shared" si="1"/>
        <v/>
      </c>
      <c r="J20" s="32" t="str">
        <f t="shared" si="2"/>
        <v>—</v>
      </c>
    </row>
    <row r="21" spans="1:11" ht="19.5" customHeight="1" x14ac:dyDescent="0.25">
      <c r="A21" s="15"/>
      <c r="B21" s="50">
        <v>15</v>
      </c>
      <c r="C21" s="50" t="s">
        <v>109</v>
      </c>
      <c r="D21" s="51" t="s">
        <v>26</v>
      </c>
      <c r="E21" s="52"/>
      <c r="F21" s="52"/>
      <c r="G21" s="51" t="s">
        <v>44</v>
      </c>
      <c r="H21" s="53" t="str">
        <f t="shared" si="0"/>
        <v/>
      </c>
      <c r="I21" s="53" t="str">
        <f t="shared" si="1"/>
        <v/>
      </c>
      <c r="J21" s="24" t="str">
        <f t="shared" si="2"/>
        <v>—</v>
      </c>
    </row>
    <row r="22" spans="1:11" ht="19.5" customHeight="1" x14ac:dyDescent="0.25">
      <c r="A22" s="15"/>
      <c r="B22" s="25">
        <v>16</v>
      </c>
      <c r="C22" s="25" t="s">
        <v>109</v>
      </c>
      <c r="D22" s="28" t="s">
        <v>47</v>
      </c>
      <c r="E22" s="52"/>
      <c r="F22" s="52"/>
      <c r="G22" s="28" t="s">
        <v>29</v>
      </c>
      <c r="H22" s="53" t="str">
        <f t="shared" si="0"/>
        <v/>
      </c>
      <c r="I22" s="53" t="str">
        <f t="shared" si="1"/>
        <v/>
      </c>
      <c r="J22" s="32" t="str">
        <f t="shared" si="2"/>
        <v>—</v>
      </c>
    </row>
    <row r="23" spans="1:11" ht="19.5" customHeight="1" x14ac:dyDescent="0.25">
      <c r="A23" s="15"/>
      <c r="B23" s="50">
        <v>17</v>
      </c>
      <c r="C23" s="50" t="s">
        <v>112</v>
      </c>
      <c r="D23" s="51" t="s">
        <v>50</v>
      </c>
      <c r="E23" s="52"/>
      <c r="F23" s="52"/>
      <c r="G23" s="51" t="s">
        <v>26</v>
      </c>
      <c r="H23" s="53" t="str">
        <f t="shared" si="0"/>
        <v/>
      </c>
      <c r="I23" s="53" t="str">
        <f t="shared" si="1"/>
        <v/>
      </c>
      <c r="J23" s="24" t="str">
        <f t="shared" si="2"/>
        <v>—</v>
      </c>
    </row>
    <row r="24" spans="1:11" ht="19.5" customHeight="1" x14ac:dyDescent="0.25">
      <c r="A24" s="15"/>
      <c r="B24" s="25">
        <v>18</v>
      </c>
      <c r="C24" s="25" t="s">
        <v>112</v>
      </c>
      <c r="D24" s="28" t="s">
        <v>29</v>
      </c>
      <c r="E24" s="52"/>
      <c r="F24" s="52"/>
      <c r="G24" s="28" t="s">
        <v>53</v>
      </c>
      <c r="H24" s="53" t="str">
        <f t="shared" si="0"/>
        <v/>
      </c>
      <c r="I24" s="53" t="str">
        <f t="shared" si="1"/>
        <v/>
      </c>
      <c r="J24" s="32" t="str">
        <f t="shared" si="2"/>
        <v>—</v>
      </c>
    </row>
    <row r="25" spans="1:11" ht="19.5" customHeight="1" x14ac:dyDescent="0.25">
      <c r="A25" s="15"/>
    </row>
    <row r="26" spans="1:11" ht="19.5" customHeight="1" x14ac:dyDescent="0.25">
      <c r="A26" s="15"/>
    </row>
    <row r="27" spans="1:11" ht="19.5" customHeight="1" x14ac:dyDescent="0.25">
      <c r="A27" s="15"/>
      <c r="B27" s="13" t="s">
        <v>120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1" ht="19.5" customHeight="1" x14ac:dyDescent="0.25">
      <c r="A28" s="15"/>
      <c r="B28" s="19" t="s">
        <v>121</v>
      </c>
      <c r="C28" s="19" t="s">
        <v>22</v>
      </c>
      <c r="D28" s="19" t="s">
        <v>122</v>
      </c>
      <c r="E28" s="19" t="s">
        <v>123</v>
      </c>
      <c r="F28" s="19" t="s">
        <v>124</v>
      </c>
      <c r="G28" s="19" t="s">
        <v>125</v>
      </c>
      <c r="H28" s="19" t="s">
        <v>126</v>
      </c>
      <c r="I28" s="19" t="s">
        <v>127</v>
      </c>
      <c r="J28" s="19" t="s">
        <v>128</v>
      </c>
      <c r="K28" s="19" t="s">
        <v>129</v>
      </c>
    </row>
    <row r="29" spans="1:11" ht="19.5" customHeight="1" x14ac:dyDescent="0.25">
      <c r="A29" s="15"/>
      <c r="B29" s="54">
        <v>1</v>
      </c>
      <c r="C29" s="55" t="s">
        <v>26</v>
      </c>
      <c r="D29" s="53">
        <f>SUMPRODUCT((D7:D24="Blitzschnelle Falken")*(E7:E24&lt;&gt;""))+SUMPRODUCT((G7:G24="Blitzschnelle Falken")*(F7:F24&lt;&gt;""))</f>
        <v>3</v>
      </c>
      <c r="E29" s="53">
        <f>SUMPRODUCT((D7:D24="Blitzschnelle Falken")*(E7:E24&gt;F7:F24)*(E7:E24&lt;&gt;""))+SUMPRODUCT((G7:G24="Blitzschnelle Falken")*(F7:F24&gt;E7:E24)*(F7:F24&lt;&gt;""))</f>
        <v>0</v>
      </c>
      <c r="F29" s="53">
        <f>SUMPRODUCT((D7:D24="Blitzschnelle Falken")*(E7:E24=F7:F24)*(E7:E24&lt;&gt;""))+SUMPRODUCT((G7:G24="Blitzschnelle Falken")*(F7:F24=E7:E24)*(F7:F24&lt;&gt;""))</f>
        <v>0</v>
      </c>
      <c r="G29" s="53">
        <f>SUMPRODUCT((D7:D24="Blitzschnelle Falken")*(E7:E24&lt;F7:F24)*(E7:E24&lt;&gt;""))+SUMPRODUCT((G7:G24="Blitzschnelle Falken")*(F7:F24&lt;E7:E24)*(F7:F24&lt;&gt;""))</f>
        <v>3</v>
      </c>
      <c r="H29" s="53">
        <f>SUMIF(D7:D24,"Blitzschnelle Falken",E7:E24)+SUMIF(G7:G24,"Blitzschnelle Falken",F7:F24)</f>
        <v>3</v>
      </c>
      <c r="I29" s="53">
        <f>SUMIF(D7:D24,"Blitzschnelle Falken",F7:F24)+SUMIF(G7:G24,"Blitzschnelle Falken",E7:E24)</f>
        <v>9</v>
      </c>
      <c r="J29" s="53">
        <f t="shared" ref="J29:J38" si="3">H29-I29</f>
        <v>-6</v>
      </c>
      <c r="K29" s="32">
        <f>SUMIF(D7:D24,"Blitzschnelle Falken",H7:H24)+SUMIF(G7:G24,"Blitzschnelle Falken",I7:I24)</f>
        <v>0</v>
      </c>
    </row>
    <row r="30" spans="1:11" ht="19.5" customHeight="1" x14ac:dyDescent="0.25">
      <c r="A30" s="15"/>
      <c r="B30" s="54">
        <v>2</v>
      </c>
      <c r="C30" s="16" t="s">
        <v>29</v>
      </c>
      <c r="D30" s="53">
        <f>SUMPRODUCT((D7:D24="Eiserne Wölfe")*(E7:E24&lt;&gt;""))+SUMPRODUCT((G7:G24="Eiserne Wölfe")*(F7:F24&lt;&gt;""))</f>
        <v>3</v>
      </c>
      <c r="E30" s="53">
        <f>SUMPRODUCT((D7:D24="Eiserne Wölfe")*(E7:E24&gt;F7:F24)*(E7:E24&lt;&gt;""))+SUMPRODUCT((G7:G24="Eiserne Wölfe")*(F7:F24&gt;E7:E24)*(F7:F24&lt;&gt;""))</f>
        <v>2</v>
      </c>
      <c r="F30" s="53">
        <f>SUMPRODUCT((D7:D24="Eiserne Wölfe")*(E7:E24=F7:F24)*(E7:E24&lt;&gt;""))+SUMPRODUCT((G7:G24="Eiserne Wölfe")*(F7:F24=E7:E24)*(F7:F24&lt;&gt;""))</f>
        <v>1</v>
      </c>
      <c r="G30" s="53">
        <f>SUMPRODUCT((D7:D24="Eiserne Wölfe")*(E7:E24&lt;F7:F24)*(E7:E24&lt;&gt;""))+SUMPRODUCT((G7:G24="Eiserne Wölfe")*(F7:F24&lt;E7:E24)*(F7:F24&lt;&gt;""))</f>
        <v>0</v>
      </c>
      <c r="H30" s="53">
        <f>SUMIF(D7:D24,"Eiserne Wölfe",E7:E24)+SUMIF(G7:G24,"Eiserne Wölfe",F7:F24)</f>
        <v>8</v>
      </c>
      <c r="I30" s="53">
        <f>SUMIF(D7:D24,"Eiserne Wölfe",F7:F24)+SUMIF(G7:G24,"Eiserne Wölfe",E7:E24)</f>
        <v>2</v>
      </c>
      <c r="J30" s="53">
        <f t="shared" si="3"/>
        <v>6</v>
      </c>
      <c r="K30" s="32">
        <f>SUMIF(D7:D24,"Eiserne Wölfe",H7:H24)+SUMIF(G7:G24,"Eiserne Wölfe",I7:I24)</f>
        <v>7</v>
      </c>
    </row>
    <row r="31" spans="1:11" ht="19.5" customHeight="1" x14ac:dyDescent="0.25">
      <c r="A31" s="15"/>
      <c r="B31" s="54">
        <v>3</v>
      </c>
      <c r="C31" s="55" t="s">
        <v>32</v>
      </c>
      <c r="D31" s="53">
        <f>SUMPRODUCT((D7:D24="Sonnenkönige")*(E7:E24&lt;&gt;""))+SUMPRODUCT((G7:G24="Sonnenkönige")*(F7:F24&lt;&gt;""))</f>
        <v>1</v>
      </c>
      <c r="E31" s="53">
        <f>SUMPRODUCT((D7:D24="Sonnenkönige")*(E7:E24&gt;F7:F24)*(E7:E24&lt;&gt;""))+SUMPRODUCT((G7:G24="Sonnenkönige")*(F7:F24&gt;E7:E24)*(F7:F24&lt;&gt;""))</f>
        <v>0</v>
      </c>
      <c r="F31" s="53">
        <f>SUMPRODUCT((D7:D24="Sonnenkönige")*(E7:E24=F7:F24)*(E7:E24&lt;&gt;""))+SUMPRODUCT((G7:G24="Sonnenkönige")*(F7:F24=E7:E24)*(F7:F24&lt;&gt;""))</f>
        <v>1</v>
      </c>
      <c r="G31" s="53">
        <f>SUMPRODUCT((D7:D24="Sonnenkönige")*(E7:E24&lt;F7:F24)*(E7:E24&lt;&gt;""))+SUMPRODUCT((G7:G24="Sonnenkönige")*(F7:F24&lt;E7:E24)*(F7:F24&lt;&gt;""))</f>
        <v>0</v>
      </c>
      <c r="H31" s="53">
        <f>SUMIF(D7:D24,"Sonnenkönige",E7:E24)+SUMIF(G7:G24,"Sonnenkönige",F7:F24)</f>
        <v>2</v>
      </c>
      <c r="I31" s="53">
        <f>SUMIF(D7:D24,"Sonnenkönige",F7:F24)+SUMIF(G7:G24,"Sonnenkönige",E7:E24)</f>
        <v>2</v>
      </c>
      <c r="J31" s="53">
        <f t="shared" si="3"/>
        <v>0</v>
      </c>
      <c r="K31" s="32">
        <f>SUMIF(D7:D24,"Sonnenkönige",H7:H24)+SUMIF(G7:G24,"Sonnenkönige",I7:I24)</f>
        <v>1</v>
      </c>
    </row>
    <row r="32" spans="1:11" ht="19.5" customHeight="1" x14ac:dyDescent="0.25">
      <c r="A32" s="15"/>
      <c r="B32" s="54">
        <v>4</v>
      </c>
      <c r="C32" s="16" t="s">
        <v>35</v>
      </c>
      <c r="D32" s="53">
        <f>SUMPRODUCT((D7:D24="Silberstrahl FC")*(E7:E24&lt;&gt;""))+SUMPRODUCT((G7:G24="Silberstrahl FC")*(F7:F24&lt;&gt;""))</f>
        <v>1</v>
      </c>
      <c r="E32" s="53">
        <f>SUMPRODUCT((D7:D24="Silberstrahl FC")*(E7:E24&gt;F7:F24)*(E7:E24&lt;&gt;""))+SUMPRODUCT((G7:G24="Silberstrahl FC")*(F7:F24&gt;E7:E24)*(F7:F24&lt;&gt;""))</f>
        <v>1</v>
      </c>
      <c r="F32" s="53">
        <f>SUMPRODUCT((D7:D24="Silberstrahl FC")*(E7:E24=F7:F24)*(E7:E24&lt;&gt;""))+SUMPRODUCT((G7:G24="Silberstrahl FC")*(F7:F24=E7:E24)*(F7:F24&lt;&gt;""))</f>
        <v>0</v>
      </c>
      <c r="G32" s="53">
        <f>SUMPRODUCT((D7:D24="Silberstrahl FC")*(E7:E24&lt;F7:F24)*(E7:E24&lt;&gt;""))+SUMPRODUCT((G7:G24="Silberstrahl FC")*(F7:F24&lt;E7:E24)*(F7:F24&lt;&gt;""))</f>
        <v>0</v>
      </c>
      <c r="H32" s="53">
        <f>SUMIF(D7:D24,"Silberstrahl FC",E7:E24)+SUMIF(G7:G24,"Silberstrahl FC",F7:F24)</f>
        <v>4</v>
      </c>
      <c r="I32" s="53">
        <f>SUMIF(D7:D24,"Silberstrahl FC",F7:F24)+SUMIF(G7:G24,"Silberstrahl FC",E7:E24)</f>
        <v>1</v>
      </c>
      <c r="J32" s="53">
        <f t="shared" si="3"/>
        <v>3</v>
      </c>
      <c r="K32" s="32">
        <f>SUMIF(D7:D24,"Silberstrahl FC",H7:H24)+SUMIF(G7:G24,"Silberstrahl FC",I7:I24)</f>
        <v>3</v>
      </c>
    </row>
    <row r="33" spans="1:11" ht="19.5" customHeight="1" x14ac:dyDescent="0.25">
      <c r="A33" s="15"/>
      <c r="B33" s="54">
        <v>5</v>
      </c>
      <c r="C33" s="55" t="s">
        <v>38</v>
      </c>
      <c r="D33" s="53">
        <f>SUMPRODUCT((D7:D24="Grüne Donner")*(E7:E24&lt;&gt;""))+SUMPRODUCT((G7:G24="Grüne Donner")*(F7:F24&lt;&gt;""))</f>
        <v>1</v>
      </c>
      <c r="E33" s="53">
        <f>SUMPRODUCT((D7:D24="Grüne Donner")*(E7:E24&gt;F7:F24)*(E7:E24&lt;&gt;""))+SUMPRODUCT((G7:G24="Grüne Donner")*(F7:F24&gt;E7:E24)*(F7:F24&lt;&gt;""))</f>
        <v>0</v>
      </c>
      <c r="F33" s="53">
        <f>SUMPRODUCT((D7:D24="Grüne Donner")*(E7:E24=F7:F24)*(E7:E24&lt;&gt;""))+SUMPRODUCT((G7:G24="Grüne Donner")*(F7:F24=E7:E24)*(F7:F24&lt;&gt;""))</f>
        <v>0</v>
      </c>
      <c r="G33" s="53">
        <f>SUMPRODUCT((D7:D24="Grüne Donner")*(E7:E24&lt;F7:F24)*(E7:E24&lt;&gt;""))+SUMPRODUCT((G7:G24="Grüne Donner")*(F7:F24&lt;E7:E24)*(F7:F24&lt;&gt;""))</f>
        <v>1</v>
      </c>
      <c r="H33" s="53">
        <f>SUMIF(D7:D24,"Grüne Donner",E7:E24)+SUMIF(G7:G24,"Grüne Donner",F7:F24)</f>
        <v>0</v>
      </c>
      <c r="I33" s="53">
        <f>SUMIF(D7:D24,"Grüne Donner",F7:F24)+SUMIF(G7:G24,"Grüne Donner",E7:E24)</f>
        <v>3</v>
      </c>
      <c r="J33" s="53">
        <f t="shared" si="3"/>
        <v>-3</v>
      </c>
      <c r="K33" s="32">
        <f>SUMIF(D7:D24,"Grüne Donner",H7:H24)+SUMIF(G7:G24,"Grüne Donner",I7:I24)</f>
        <v>0</v>
      </c>
    </row>
    <row r="34" spans="1:11" ht="19.5" customHeight="1" x14ac:dyDescent="0.25">
      <c r="A34" s="15"/>
      <c r="B34" s="54">
        <v>6</v>
      </c>
      <c r="C34" s="16" t="s">
        <v>41</v>
      </c>
      <c r="D34" s="53">
        <f>SUMPRODUCT((D7:D24="Rote Raketen")*(E7:E24&lt;&gt;""))+SUMPRODUCT((G7:G24="Rote Raketen")*(F7:F24&lt;&gt;""))</f>
        <v>1</v>
      </c>
      <c r="E34" s="53">
        <f>SUMPRODUCT((D7:D24="Rote Raketen")*(E7:E24&gt;F7:F24)*(E7:E24&lt;&gt;""))+SUMPRODUCT((G7:G24="Rote Raketen")*(F7:F24&gt;E7:E24)*(F7:F24&lt;&gt;""))</f>
        <v>1</v>
      </c>
      <c r="F34" s="53">
        <f>SUMPRODUCT((D7:D24="Rote Raketen")*(E7:E24=F7:F24)*(E7:E24&lt;&gt;""))+SUMPRODUCT((G7:G24="Rote Raketen")*(F7:F24=E7:E24)*(F7:F24&lt;&gt;""))</f>
        <v>0</v>
      </c>
      <c r="G34" s="53">
        <f>SUMPRODUCT((D7:D24="Rote Raketen")*(E7:E24&lt;F7:F24)*(E7:E24&lt;&gt;""))+SUMPRODUCT((G7:G24="Rote Raketen")*(F7:F24&lt;E7:E24)*(F7:F24&lt;&gt;""))</f>
        <v>0</v>
      </c>
      <c r="H34" s="53">
        <f>SUMIF(D7:D24,"Rote Raketen",E7:E24)+SUMIF(G7:G24,"Rote Raketen",F7:F24)</f>
        <v>2</v>
      </c>
      <c r="I34" s="53">
        <f>SUMIF(D7:D24,"Rote Raketen",F7:F24)+SUMIF(G7:G24,"Rote Raketen",E7:E24)</f>
        <v>1</v>
      </c>
      <c r="J34" s="53">
        <f t="shared" si="3"/>
        <v>1</v>
      </c>
      <c r="K34" s="32">
        <f>SUMIF(D7:D24,"Rote Raketen",H7:H24)+SUMIF(G7:G24,"Rote Raketen",I7:I24)</f>
        <v>3</v>
      </c>
    </row>
    <row r="35" spans="1:11" ht="19.5" customHeight="1" x14ac:dyDescent="0.25">
      <c r="A35" s="15"/>
      <c r="B35" s="54">
        <v>7</v>
      </c>
      <c r="C35" s="55" t="s">
        <v>44</v>
      </c>
      <c r="D35" s="53">
        <f>SUMPRODUCT((D7:D24="Tigerfaust SC")*(E7:E24&lt;&gt;""))+SUMPRODUCT((G7:G24="Tigerfaust SC")*(F7:F24&lt;&gt;""))</f>
        <v>1</v>
      </c>
      <c r="E35" s="53">
        <f>SUMPRODUCT((D7:D24="Tigerfaust SC")*(E7:E24&gt;F7:F24)*(E7:E24&lt;&gt;""))+SUMPRODUCT((G7:G24="Tigerfaust SC")*(F7:F24&gt;E7:E24)*(F7:F24&lt;&gt;""))</f>
        <v>0</v>
      </c>
      <c r="F35" s="53">
        <f>SUMPRODUCT((D7:D24="Tigerfaust SC")*(E7:E24=F7:F24)*(E7:E24&lt;&gt;""))+SUMPRODUCT((G7:G24="Tigerfaust SC")*(F7:F24=E7:E24)*(F7:F24&lt;&gt;""))</f>
        <v>0</v>
      </c>
      <c r="G35" s="53">
        <f>SUMPRODUCT((D7:D24="Tigerfaust SC")*(E7:E24&lt;F7:F24)*(E7:E24&lt;&gt;""))+SUMPRODUCT((G7:G24="Tigerfaust SC")*(F7:F24&lt;E7:E24)*(F7:F24&lt;&gt;""))</f>
        <v>1</v>
      </c>
      <c r="H35" s="53">
        <f>SUMIF(D7:D24,"Tigerfaust SC",E7:E24)+SUMIF(G7:G24,"Tigerfaust SC",F7:F24)</f>
        <v>0</v>
      </c>
      <c r="I35" s="53">
        <f>SUMIF(D7:D24,"Tigerfaust SC",F7:F24)+SUMIF(G7:G24,"Tigerfaust SC",E7:E24)</f>
        <v>3</v>
      </c>
      <c r="J35" s="53">
        <f t="shared" si="3"/>
        <v>-3</v>
      </c>
      <c r="K35" s="32">
        <f>SUMIF(D7:D24,"Tigerfaust SC",H7:H24)+SUMIF(G7:G24,"Tigerfaust SC",I7:I24)</f>
        <v>0</v>
      </c>
    </row>
    <row r="36" spans="1:11" ht="19.5" customHeight="1" x14ac:dyDescent="0.25">
      <c r="A36" s="15"/>
      <c r="B36" s="54">
        <v>8</v>
      </c>
      <c r="C36" s="16" t="s">
        <v>47</v>
      </c>
      <c r="D36" s="53">
        <f>SUMPRODUCT((D7:D24="Wasserdrachens")*(E7:E24&lt;&gt;""))+SUMPRODUCT((G7:G24="Wasserdrachens")*(F7:F24&lt;&gt;""))</f>
        <v>0</v>
      </c>
      <c r="E36" s="53">
        <f>SUMPRODUCT((D7:D24="Wasserdrachens")*(E7:E24&gt;F7:F24)*(E7:E24&lt;&gt;""))+SUMPRODUCT((G7:G24="Wasserdrachens")*(F7:F24&gt;E7:E24)*(F7:F24&lt;&gt;""))</f>
        <v>0</v>
      </c>
      <c r="F36" s="53">
        <f>SUMPRODUCT((D7:D24="Wasserdrachens")*(E7:E24=F7:F24)*(E7:E24&lt;&gt;""))+SUMPRODUCT((G7:G24="Wasserdrachens")*(F7:F24=E7:E24)*(F7:F24&lt;&gt;""))</f>
        <v>0</v>
      </c>
      <c r="G36" s="53">
        <f>SUMPRODUCT((D7:D24="Wasserdrachens")*(E7:E24&lt;F7:F24)*(E7:E24&lt;&gt;""))+SUMPRODUCT((G7:G24="Wasserdrachens")*(F7:F24&lt;E7:E24)*(F7:F24&lt;&gt;""))</f>
        <v>0</v>
      </c>
      <c r="H36" s="53">
        <f>SUMIF(D7:D24,"Wasserdrachens",E7:E24)+SUMIF(G7:G24,"Wasserdrachens",F7:F24)</f>
        <v>0</v>
      </c>
      <c r="I36" s="53">
        <f>SUMIF(D7:D24,"Wasserdrachens",F7:F24)+SUMIF(G7:G24,"Wasserdrachens",E7:E24)</f>
        <v>0</v>
      </c>
      <c r="J36" s="53">
        <f t="shared" si="3"/>
        <v>0</v>
      </c>
      <c r="K36" s="32">
        <f>SUMIF(D7:D24,"Wasserdrachens",H7:H24)+SUMIF(G7:G24,"Wasserdrachens",I7:I24)</f>
        <v>0</v>
      </c>
    </row>
    <row r="37" spans="1:11" ht="19.5" customHeight="1" x14ac:dyDescent="0.25">
      <c r="A37" s="15"/>
      <c r="B37" s="54">
        <v>9</v>
      </c>
      <c r="C37" s="55" t="s">
        <v>50</v>
      </c>
      <c r="D37" s="53">
        <f>SUMPRODUCT((D7:D24="Nacht Express")*(E7:E24&lt;&gt;""))+SUMPRODUCT((G7:G24="Nacht Express")*(F7:F24&lt;&gt;""))</f>
        <v>0</v>
      </c>
      <c r="E37" s="53">
        <f>SUMPRODUCT((D7:D24="Nacht Express")*(E7:E24&gt;F7:F24)*(E7:E24&lt;&gt;""))+SUMPRODUCT((G7:G24="Nacht Express")*(F7:F24&gt;E7:E24)*(F7:F24&lt;&gt;""))</f>
        <v>0</v>
      </c>
      <c r="F37" s="53">
        <f>SUMPRODUCT((D7:D24="Nacht Express")*(E7:E24=F7:F24)*(E7:E24&lt;&gt;""))+SUMPRODUCT((G7:G24="Nacht Express")*(F7:F24=E7:E24)*(F7:F24&lt;&gt;""))</f>
        <v>0</v>
      </c>
      <c r="G37" s="53">
        <f>SUMPRODUCT((D7:D24="Nacht Express")*(E7:E24&lt;F7:F24)*(E7:E24&lt;&gt;""))+SUMPRODUCT((G7:G24="Nacht Express")*(F7:F24&lt;E7:E24)*(F7:F24&lt;&gt;""))</f>
        <v>0</v>
      </c>
      <c r="H37" s="53">
        <f>SUMIF(D7:D24,"Nacht Express",E7:E24)+SUMIF(G7:G24,"Nacht Express",F7:F24)</f>
        <v>0</v>
      </c>
      <c r="I37" s="53">
        <f>SUMIF(D7:D24,"Nacht Express",F7:F24)+SUMIF(G7:G24,"Nacht Express",E7:E24)</f>
        <v>0</v>
      </c>
      <c r="J37" s="53">
        <f t="shared" si="3"/>
        <v>0</v>
      </c>
      <c r="K37" s="32">
        <f>SUMIF(D7:D24,"Nacht Express",H7:H24)+SUMIF(G7:G24,"Nacht Express",I7:I24)</f>
        <v>0</v>
      </c>
    </row>
    <row r="38" spans="1:11" ht="19.5" customHeight="1" x14ac:dyDescent="0.25">
      <c r="A38" s="15"/>
      <c r="B38" s="54">
        <v>10</v>
      </c>
      <c r="C38" s="16" t="s">
        <v>53</v>
      </c>
      <c r="D38" s="53">
        <f>SUMPRODUCT((D7:D24="Sturmvögel United")*(E7:E24&lt;&gt;""))+SUMPRODUCT((G7:G24="Sturmvögel United")*(F7:F24&lt;&gt;""))</f>
        <v>1</v>
      </c>
      <c r="E38" s="53">
        <f>SUMPRODUCT((D7:D24="Sturmvögel United")*(E7:E24&gt;F7:F24)*(E7:E24&lt;&gt;""))+SUMPRODUCT((G7:G24="Sturmvögel United")*(F7:F24&gt;E7:E24)*(F7:F24&lt;&gt;""))</f>
        <v>1</v>
      </c>
      <c r="F38" s="53">
        <f>SUMPRODUCT((D7:D24="Sturmvögel United")*(E7:E24=F7:F24)*(E7:E24&lt;&gt;""))+SUMPRODUCT((G7:G24="Sturmvögel United")*(F7:F24=E7:E24)*(F7:F24&lt;&gt;""))</f>
        <v>0</v>
      </c>
      <c r="G38" s="53">
        <f>SUMPRODUCT((D7:D24="Sturmvögel United")*(E7:E24&lt;F7:F24)*(E7:E24&lt;&gt;""))+SUMPRODUCT((G7:G24="Sturmvögel United")*(F7:F24&lt;E7:E24)*(F7:F24&lt;&gt;""))</f>
        <v>0</v>
      </c>
      <c r="H38" s="53">
        <f>SUMIF(D7:D24,"Sturmvögel United",E7:E24)+SUMIF(G7:G24,"Sturmvögel United",F7:F24)</f>
        <v>3</v>
      </c>
      <c r="I38" s="53">
        <f>SUMIF(D7:D24,"Sturmvögel United",F7:F24)+SUMIF(G7:G24,"Sturmvögel United",E7:E24)</f>
        <v>1</v>
      </c>
      <c r="J38" s="53">
        <f t="shared" si="3"/>
        <v>2</v>
      </c>
      <c r="K38" s="32">
        <f>SUMIF(D7:D24,"Sturmvögel United",H7:H24)+SUMIF(G7:G24,"Sturmvögel United",I7:I24)</f>
        <v>3</v>
      </c>
    </row>
    <row r="39" spans="1:11" ht="19.5" customHeight="1" x14ac:dyDescent="0.25">
      <c r="A39" s="15"/>
    </row>
    <row r="40" spans="1:11" ht="30" customHeight="1" x14ac:dyDescent="0.25">
      <c r="A40" s="15"/>
      <c r="B40" s="8" t="s">
        <v>130</v>
      </c>
      <c r="C40" s="8"/>
      <c r="D40" s="8"/>
      <c r="E40" s="8"/>
      <c r="F40" s="8"/>
      <c r="G40" s="8"/>
      <c r="H40" s="8"/>
      <c r="I40" s="8"/>
      <c r="J40" s="8"/>
      <c r="K40" s="8"/>
    </row>
    <row r="41" spans="1:11" ht="19.5" customHeight="1" x14ac:dyDescent="0.25">
      <c r="A41" s="15"/>
    </row>
    <row r="42" spans="1:11" ht="19.5" customHeight="1" x14ac:dyDescent="0.25">
      <c r="A42" s="15"/>
    </row>
    <row r="43" spans="1:11" ht="19.5" customHeight="1" x14ac:dyDescent="0.25">
      <c r="A43" s="15"/>
    </row>
    <row r="44" spans="1:11" ht="19.5" customHeight="1" x14ac:dyDescent="0.25">
      <c r="A44" s="15"/>
    </row>
    <row r="45" spans="1:11" ht="19.5" customHeight="1" x14ac:dyDescent="0.25">
      <c r="A45" s="15"/>
    </row>
    <row r="46" spans="1:11" ht="19.5" customHeight="1" x14ac:dyDescent="0.25">
      <c r="A46" s="15"/>
    </row>
    <row r="47" spans="1:11" ht="19.5" customHeight="1" x14ac:dyDescent="0.25">
      <c r="A47" s="15"/>
    </row>
    <row r="48" spans="1:11" ht="19.5" customHeight="1" x14ac:dyDescent="0.25">
      <c r="A48" s="15"/>
    </row>
    <row r="49" spans="1:1" ht="19.5" customHeight="1" x14ac:dyDescent="0.25">
      <c r="A49" s="15"/>
    </row>
    <row r="50" spans="1:1" ht="19.5" customHeight="1" x14ac:dyDescent="0.25">
      <c r="A50" s="15"/>
    </row>
    <row r="51" spans="1:1" ht="19.5" customHeight="1" x14ac:dyDescent="0.25">
      <c r="A51" s="15"/>
    </row>
    <row r="52" spans="1:1" ht="19.5" customHeight="1" x14ac:dyDescent="0.25">
      <c r="A52" s="15"/>
    </row>
    <row r="53" spans="1:1" ht="19.5" customHeight="1" x14ac:dyDescent="0.25">
      <c r="A53" s="15"/>
    </row>
    <row r="54" spans="1:1" ht="19.5" customHeight="1" x14ac:dyDescent="0.25">
      <c r="A54" s="15"/>
    </row>
    <row r="55" spans="1:1" ht="19.5" customHeight="1" x14ac:dyDescent="0.25">
      <c r="A55" s="15"/>
    </row>
    <row r="56" spans="1:1" ht="19.5" customHeight="1" x14ac:dyDescent="0.25">
      <c r="A56" s="15"/>
    </row>
    <row r="57" spans="1:1" ht="19.5" customHeight="1" x14ac:dyDescent="0.25">
      <c r="A57" s="15"/>
    </row>
    <row r="58" spans="1:1" ht="19.5" customHeight="1" x14ac:dyDescent="0.25">
      <c r="A58" s="15"/>
    </row>
    <row r="59" spans="1:1" ht="19.5" customHeight="1" x14ac:dyDescent="0.25">
      <c r="A59" s="15"/>
    </row>
    <row r="60" spans="1:1" ht="19.5" customHeight="1" x14ac:dyDescent="0.25">
      <c r="A60" s="15"/>
    </row>
    <row r="61" spans="1:1" ht="19.5" customHeight="1" x14ac:dyDescent="0.25">
      <c r="A61" s="15"/>
    </row>
    <row r="62" spans="1:1" ht="19.5" customHeight="1" x14ac:dyDescent="0.25">
      <c r="A62" s="15"/>
    </row>
    <row r="63" spans="1:1" ht="19.5" customHeight="1" x14ac:dyDescent="0.25">
      <c r="A63" s="15"/>
    </row>
    <row r="64" spans="1:1" ht="19.5" customHeight="1" x14ac:dyDescent="0.25">
      <c r="A64" s="15"/>
    </row>
    <row r="65" spans="1:1" ht="19.5" customHeight="1" x14ac:dyDescent="0.25">
      <c r="A65" s="15"/>
    </row>
    <row r="66" spans="1:1" ht="19.5" customHeight="1" x14ac:dyDescent="0.25">
      <c r="A66" s="15"/>
    </row>
    <row r="67" spans="1:1" ht="19.5" customHeight="1" x14ac:dyDescent="0.25">
      <c r="A67" s="15"/>
    </row>
    <row r="68" spans="1:1" ht="19.5" customHeight="1" x14ac:dyDescent="0.25">
      <c r="A68" s="15"/>
    </row>
    <row r="69" spans="1:1" ht="19.5" customHeight="1" x14ac:dyDescent="0.25">
      <c r="A69" s="15"/>
    </row>
    <row r="70" spans="1:1" ht="19.5" customHeight="1" x14ac:dyDescent="0.25">
      <c r="A70" s="15"/>
    </row>
    <row r="71" spans="1:1" ht="19.5" customHeight="1" x14ac:dyDescent="0.25">
      <c r="A71" s="15"/>
    </row>
    <row r="72" spans="1:1" ht="19.5" customHeight="1" x14ac:dyDescent="0.25">
      <c r="A72" s="15"/>
    </row>
    <row r="73" spans="1:1" ht="19.5" customHeight="1" x14ac:dyDescent="0.25">
      <c r="A73" s="15"/>
    </row>
    <row r="74" spans="1:1" ht="19.5" customHeight="1" x14ac:dyDescent="0.25">
      <c r="A74" s="15"/>
    </row>
    <row r="75" spans="1:1" ht="19.5" customHeight="1" x14ac:dyDescent="0.25">
      <c r="A75" s="15"/>
    </row>
    <row r="76" spans="1:1" ht="19.5" customHeight="1" x14ac:dyDescent="0.25">
      <c r="A76" s="15"/>
    </row>
    <row r="77" spans="1:1" ht="19.5" customHeight="1" x14ac:dyDescent="0.25">
      <c r="A77" s="15"/>
    </row>
    <row r="78" spans="1:1" ht="19.5" customHeight="1" x14ac:dyDescent="0.25">
      <c r="A78" s="15"/>
    </row>
    <row r="79" spans="1:1" ht="19.5" customHeight="1" x14ac:dyDescent="0.25">
      <c r="A79" s="15"/>
    </row>
  </sheetData>
  <mergeCells count="5">
    <mergeCell ref="B2:L2"/>
    <mergeCell ref="B4:L4"/>
    <mergeCell ref="B5:K5"/>
    <mergeCell ref="B27:K27"/>
    <mergeCell ref="B40:K40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9"/>
  <sheetViews>
    <sheetView showGridLines="0" zoomScaleNormal="100" workbookViewId="0">
      <selection sqref="A1:XFD1048576"/>
    </sheetView>
  </sheetViews>
  <sheetFormatPr baseColWidth="10" defaultColWidth="8.7109375" defaultRowHeight="15" x14ac:dyDescent="0.25"/>
  <cols>
    <col min="1" max="1" width="2" customWidth="1"/>
    <col min="2" max="2" width="6.42578125" bestFit="1" customWidth="1"/>
    <col min="3" max="3" width="16.85546875" bestFit="1" customWidth="1"/>
    <col min="4" max="4" width="4.5703125" bestFit="1" customWidth="1"/>
    <col min="5" max="5" width="1.5703125" bestFit="1" customWidth="1"/>
    <col min="6" max="6" width="4.5703125" bestFit="1" customWidth="1"/>
    <col min="7" max="7" width="16.85546875" bestFit="1" customWidth="1"/>
    <col min="8" max="8" width="16.5703125" bestFit="1" customWidth="1"/>
    <col min="9" max="9" width="21.7109375" bestFit="1" customWidth="1"/>
  </cols>
  <sheetData>
    <row r="1" spans="1:9" ht="7.5" customHeight="1" x14ac:dyDescent="0.25">
      <c r="A1" s="15"/>
    </row>
    <row r="2" spans="1:9" ht="42" customHeight="1" x14ac:dyDescent="0.25">
      <c r="A2" s="15"/>
      <c r="B2" s="14" t="s">
        <v>131</v>
      </c>
      <c r="C2" s="14"/>
      <c r="D2" s="14"/>
      <c r="E2" s="14"/>
      <c r="F2" s="14"/>
      <c r="G2" s="14"/>
      <c r="H2" s="14"/>
      <c r="I2" s="14"/>
    </row>
    <row r="3" spans="1:9" ht="7.5" customHeight="1" x14ac:dyDescent="0.25">
      <c r="A3" s="15"/>
    </row>
    <row r="4" spans="1:9" ht="19.5" customHeight="1" x14ac:dyDescent="0.25">
      <c r="A4" s="15"/>
      <c r="B4" s="7" t="s">
        <v>132</v>
      </c>
      <c r="C4" s="7"/>
      <c r="D4" s="7"/>
      <c r="E4" s="7"/>
      <c r="F4" s="7"/>
      <c r="G4" s="7"/>
      <c r="H4" s="7"/>
      <c r="I4" s="7"/>
    </row>
    <row r="5" spans="1:9" ht="19.5" customHeight="1" x14ac:dyDescent="0.25">
      <c r="A5" s="15"/>
      <c r="B5" s="18" t="s">
        <v>133</v>
      </c>
      <c r="C5" s="18" t="s">
        <v>134</v>
      </c>
      <c r="D5" s="18" t="s">
        <v>135</v>
      </c>
      <c r="E5" s="18" t="s">
        <v>77</v>
      </c>
      <c r="F5" s="18" t="s">
        <v>135</v>
      </c>
      <c r="G5" s="18" t="s">
        <v>136</v>
      </c>
      <c r="H5" s="18" t="s">
        <v>137</v>
      </c>
      <c r="I5" s="18" t="s">
        <v>138</v>
      </c>
    </row>
    <row r="6" spans="1:9" ht="19.5" customHeight="1" x14ac:dyDescent="0.25">
      <c r="A6" s="15"/>
      <c r="B6" s="32" t="s">
        <v>139</v>
      </c>
      <c r="C6" s="20" t="s">
        <v>140</v>
      </c>
      <c r="D6" s="52"/>
      <c r="E6" s="24" t="s">
        <v>77</v>
      </c>
      <c r="F6" s="52"/>
      <c r="G6" s="20" t="s">
        <v>141</v>
      </c>
      <c r="H6" s="27" t="s">
        <v>142</v>
      </c>
      <c r="I6" s="42" t="s">
        <v>143</v>
      </c>
    </row>
    <row r="7" spans="1:9" ht="19.5" customHeight="1" x14ac:dyDescent="0.25">
      <c r="A7" s="15"/>
      <c r="B7" s="32" t="s">
        <v>144</v>
      </c>
      <c r="C7" s="20" t="s">
        <v>145</v>
      </c>
      <c r="D7" s="52"/>
      <c r="E7" s="24" t="s">
        <v>77</v>
      </c>
      <c r="F7" s="52"/>
      <c r="G7" s="20" t="s">
        <v>146</v>
      </c>
      <c r="H7" s="27" t="s">
        <v>142</v>
      </c>
      <c r="I7" s="42" t="s">
        <v>147</v>
      </c>
    </row>
    <row r="8" spans="1:9" ht="19.5" customHeight="1" x14ac:dyDescent="0.25">
      <c r="A8" s="15"/>
    </row>
    <row r="9" spans="1:9" ht="19.5" customHeight="1" x14ac:dyDescent="0.25">
      <c r="A9" s="15"/>
      <c r="B9" s="6" t="s">
        <v>148</v>
      </c>
      <c r="C9" s="6"/>
      <c r="D9" s="6"/>
      <c r="E9" s="6"/>
      <c r="F9" s="6"/>
      <c r="G9" s="6"/>
      <c r="H9" s="6"/>
      <c r="I9" s="6"/>
    </row>
    <row r="10" spans="1:9" ht="19.5" customHeight="1" x14ac:dyDescent="0.25">
      <c r="A10" s="15"/>
      <c r="B10" s="56" t="s">
        <v>133</v>
      </c>
      <c r="C10" s="56" t="s">
        <v>134</v>
      </c>
      <c r="D10" s="56" t="s">
        <v>135</v>
      </c>
      <c r="E10" s="56" t="s">
        <v>77</v>
      </c>
      <c r="F10" s="56" t="s">
        <v>135</v>
      </c>
      <c r="G10" s="56" t="s">
        <v>136</v>
      </c>
      <c r="H10" s="56" t="s">
        <v>137</v>
      </c>
      <c r="I10" s="56" t="s">
        <v>138</v>
      </c>
    </row>
    <row r="11" spans="1:9" ht="19.5" customHeight="1" x14ac:dyDescent="0.25">
      <c r="A11" s="15"/>
      <c r="B11" s="40" t="s">
        <v>149</v>
      </c>
      <c r="C11" s="20" t="s">
        <v>150</v>
      </c>
      <c r="D11" s="52"/>
      <c r="E11" s="24" t="s">
        <v>77</v>
      </c>
      <c r="F11" s="52"/>
      <c r="G11" s="20" t="s">
        <v>151</v>
      </c>
      <c r="H11" s="57" t="s">
        <v>152</v>
      </c>
      <c r="I11" s="42" t="s">
        <v>153</v>
      </c>
    </row>
    <row r="12" spans="1:9" ht="19.5" customHeight="1" x14ac:dyDescent="0.25">
      <c r="A12" s="15"/>
    </row>
    <row r="13" spans="1:9" ht="19.5" customHeight="1" x14ac:dyDescent="0.25">
      <c r="A13" s="15"/>
      <c r="B13" s="5" t="s">
        <v>154</v>
      </c>
      <c r="C13" s="5"/>
      <c r="D13" s="5"/>
      <c r="E13" s="5"/>
      <c r="F13" s="5"/>
      <c r="G13" s="5"/>
      <c r="H13" s="5"/>
      <c r="I13" s="5"/>
    </row>
    <row r="14" spans="1:9" ht="19.5" customHeight="1" x14ac:dyDescent="0.25">
      <c r="A14" s="15"/>
      <c r="B14" s="58" t="s">
        <v>133</v>
      </c>
      <c r="C14" s="58" t="s">
        <v>134</v>
      </c>
      <c r="D14" s="58" t="s">
        <v>135</v>
      </c>
      <c r="E14" s="58" t="s">
        <v>77</v>
      </c>
      <c r="F14" s="58" t="s">
        <v>135</v>
      </c>
      <c r="G14" s="58" t="s">
        <v>136</v>
      </c>
      <c r="H14" s="58" t="s">
        <v>137</v>
      </c>
      <c r="I14" s="58" t="s">
        <v>138</v>
      </c>
    </row>
    <row r="15" spans="1:9" ht="27.75" customHeight="1" x14ac:dyDescent="0.25">
      <c r="A15" s="15"/>
      <c r="B15" s="59" t="s">
        <v>155</v>
      </c>
      <c r="C15" s="60" t="s">
        <v>156</v>
      </c>
      <c r="D15" s="30"/>
      <c r="E15" s="61" t="s">
        <v>77</v>
      </c>
      <c r="F15" s="30"/>
      <c r="G15" s="60" t="s">
        <v>157</v>
      </c>
      <c r="H15" s="59" t="s">
        <v>158</v>
      </c>
      <c r="I15" s="62" t="s">
        <v>159</v>
      </c>
    </row>
    <row r="16" spans="1:9" ht="19.5" customHeight="1" x14ac:dyDescent="0.25">
      <c r="A16" s="15"/>
    </row>
    <row r="17" spans="1:9" ht="19.5" customHeight="1" x14ac:dyDescent="0.25">
      <c r="A17" s="15"/>
      <c r="B17" s="7" t="s">
        <v>160</v>
      </c>
      <c r="C17" s="7"/>
      <c r="D17" s="7"/>
      <c r="E17" s="7"/>
      <c r="F17" s="7"/>
      <c r="G17" s="7"/>
      <c r="H17" s="7"/>
      <c r="I17" s="7"/>
    </row>
    <row r="18" spans="1:9" ht="25.5" customHeight="1" x14ac:dyDescent="0.25">
      <c r="A18" s="15"/>
      <c r="B18" s="4" t="s">
        <v>161</v>
      </c>
      <c r="C18" s="4"/>
      <c r="D18" s="4"/>
      <c r="E18" s="4"/>
      <c r="F18" s="3" t="s">
        <v>162</v>
      </c>
      <c r="G18" s="3"/>
      <c r="H18" s="3"/>
      <c r="I18" s="3"/>
    </row>
    <row r="19" spans="1:9" ht="25.5" customHeight="1" x14ac:dyDescent="0.25">
      <c r="A19" s="15"/>
      <c r="B19" s="2" t="s">
        <v>163</v>
      </c>
      <c r="C19" s="2"/>
      <c r="D19" s="2"/>
      <c r="E19" s="2"/>
      <c r="F19" s="3" t="s">
        <v>162</v>
      </c>
      <c r="G19" s="3"/>
      <c r="H19" s="3"/>
      <c r="I19" s="3"/>
    </row>
    <row r="20" spans="1:9" ht="25.5" customHeight="1" x14ac:dyDescent="0.25">
      <c r="A20" s="15"/>
      <c r="B20" s="1" t="s">
        <v>164</v>
      </c>
      <c r="C20" s="1"/>
      <c r="D20" s="1"/>
      <c r="E20" s="1"/>
      <c r="F20" s="3" t="s">
        <v>162</v>
      </c>
      <c r="G20" s="3"/>
      <c r="H20" s="3"/>
      <c r="I20" s="3"/>
    </row>
    <row r="21" spans="1:9" ht="19.5" customHeight="1" x14ac:dyDescent="0.25">
      <c r="A21" s="15"/>
    </row>
    <row r="22" spans="1:9" ht="19.5" customHeight="1" x14ac:dyDescent="0.25">
      <c r="A22" s="15"/>
    </row>
    <row r="23" spans="1:9" ht="30" customHeight="1" x14ac:dyDescent="0.25">
      <c r="A23" s="15"/>
      <c r="B23" s="63" t="s">
        <v>165</v>
      </c>
      <c r="C23" s="63"/>
      <c r="D23" s="63"/>
      <c r="E23" s="63"/>
      <c r="F23" s="63"/>
      <c r="G23" s="63"/>
      <c r="H23" s="63"/>
      <c r="I23" s="63"/>
    </row>
    <row r="24" spans="1:9" ht="19.5" customHeight="1" x14ac:dyDescent="0.25">
      <c r="A24" s="15"/>
    </row>
    <row r="25" spans="1:9" ht="19.5" customHeight="1" x14ac:dyDescent="0.25">
      <c r="A25" s="15"/>
    </row>
    <row r="26" spans="1:9" ht="19.5" customHeight="1" x14ac:dyDescent="0.25">
      <c r="A26" s="15"/>
    </row>
    <row r="27" spans="1:9" ht="19.5" customHeight="1" x14ac:dyDescent="0.25">
      <c r="A27" s="15"/>
    </row>
    <row r="28" spans="1:9" ht="19.5" customHeight="1" x14ac:dyDescent="0.25">
      <c r="A28" s="15"/>
    </row>
    <row r="29" spans="1:9" ht="19.5" customHeight="1" x14ac:dyDescent="0.25">
      <c r="A29" s="15"/>
    </row>
    <row r="30" spans="1:9" ht="19.5" customHeight="1" x14ac:dyDescent="0.25">
      <c r="A30" s="15"/>
    </row>
    <row r="31" spans="1:9" ht="19.5" customHeight="1" x14ac:dyDescent="0.25">
      <c r="A31" s="15"/>
    </row>
    <row r="32" spans="1:9" ht="19.5" customHeight="1" x14ac:dyDescent="0.25">
      <c r="A32" s="15"/>
    </row>
    <row r="33" spans="1:1" ht="19.5" customHeight="1" x14ac:dyDescent="0.25">
      <c r="A33" s="15"/>
    </row>
    <row r="34" spans="1:1" ht="19.5" customHeight="1" x14ac:dyDescent="0.25">
      <c r="A34" s="15"/>
    </row>
    <row r="35" spans="1:1" ht="19.5" customHeight="1" x14ac:dyDescent="0.25">
      <c r="A35" s="15"/>
    </row>
    <row r="36" spans="1:1" ht="19.5" customHeight="1" x14ac:dyDescent="0.25">
      <c r="A36" s="15"/>
    </row>
    <row r="37" spans="1:1" ht="19.5" customHeight="1" x14ac:dyDescent="0.25">
      <c r="A37" s="15"/>
    </row>
    <row r="38" spans="1:1" ht="19.5" customHeight="1" x14ac:dyDescent="0.25">
      <c r="A38" s="15"/>
    </row>
    <row r="39" spans="1:1" ht="19.5" customHeight="1" x14ac:dyDescent="0.25">
      <c r="A39" s="15"/>
    </row>
    <row r="40" spans="1:1" ht="19.5" customHeight="1" x14ac:dyDescent="0.25">
      <c r="A40" s="15"/>
    </row>
    <row r="41" spans="1:1" ht="19.5" customHeight="1" x14ac:dyDescent="0.25">
      <c r="A41" s="15"/>
    </row>
    <row r="42" spans="1:1" ht="19.5" customHeight="1" x14ac:dyDescent="0.25">
      <c r="A42" s="15"/>
    </row>
    <row r="43" spans="1:1" ht="19.5" customHeight="1" x14ac:dyDescent="0.25">
      <c r="A43" s="15"/>
    </row>
    <row r="44" spans="1:1" ht="19.5" customHeight="1" x14ac:dyDescent="0.25">
      <c r="A44" s="15"/>
    </row>
    <row r="45" spans="1:1" ht="19.5" customHeight="1" x14ac:dyDescent="0.25">
      <c r="A45" s="15"/>
    </row>
    <row r="46" spans="1:1" ht="19.5" customHeight="1" x14ac:dyDescent="0.25">
      <c r="A46" s="15"/>
    </row>
    <row r="47" spans="1:1" ht="19.5" customHeight="1" x14ac:dyDescent="0.25">
      <c r="A47" s="15"/>
    </row>
    <row r="48" spans="1:1" ht="19.5" customHeight="1" x14ac:dyDescent="0.25">
      <c r="A48" s="15"/>
    </row>
    <row r="49" spans="1:1" ht="19.5" customHeight="1" x14ac:dyDescent="0.25">
      <c r="A49" s="15"/>
    </row>
    <row r="50" spans="1:1" ht="19.5" customHeight="1" x14ac:dyDescent="0.25">
      <c r="A50" s="15"/>
    </row>
    <row r="51" spans="1:1" ht="19.5" customHeight="1" x14ac:dyDescent="0.25">
      <c r="A51" s="15"/>
    </row>
    <row r="52" spans="1:1" ht="19.5" customHeight="1" x14ac:dyDescent="0.25">
      <c r="A52" s="15"/>
    </row>
    <row r="53" spans="1:1" ht="19.5" customHeight="1" x14ac:dyDescent="0.25">
      <c r="A53" s="15"/>
    </row>
    <row r="54" spans="1:1" ht="19.5" customHeight="1" x14ac:dyDescent="0.25">
      <c r="A54" s="15"/>
    </row>
    <row r="55" spans="1:1" ht="19.5" customHeight="1" x14ac:dyDescent="0.25">
      <c r="A55" s="15"/>
    </row>
    <row r="56" spans="1:1" ht="19.5" customHeight="1" x14ac:dyDescent="0.25">
      <c r="A56" s="15"/>
    </row>
    <row r="57" spans="1:1" ht="19.5" customHeight="1" x14ac:dyDescent="0.25">
      <c r="A57" s="15"/>
    </row>
    <row r="58" spans="1:1" ht="19.5" customHeight="1" x14ac:dyDescent="0.25">
      <c r="A58" s="15"/>
    </row>
    <row r="59" spans="1:1" ht="19.5" customHeight="1" x14ac:dyDescent="0.25">
      <c r="A59" s="15"/>
    </row>
  </sheetData>
  <mergeCells count="12">
    <mergeCell ref="B23:I23"/>
    <mergeCell ref="B18:E18"/>
    <mergeCell ref="F18:I18"/>
    <mergeCell ref="B19:E19"/>
    <mergeCell ref="F19:I19"/>
    <mergeCell ref="B20:E20"/>
    <mergeCell ref="F20:I20"/>
    <mergeCell ref="B2:I2"/>
    <mergeCell ref="B4:I4"/>
    <mergeCell ref="B9:I9"/>
    <mergeCell ref="B13:I13"/>
    <mergeCell ref="B17:I17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Teams &amp; Einstellungen</vt:lpstr>
      <vt:lpstr>Spielplan Vorrunde</vt:lpstr>
      <vt:lpstr>Ergebnistabelle</vt:lpstr>
      <vt:lpstr>Finalrunde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2026-08-11T05:40:55Z</dcterms:created>
  <dcterms:modified xsi:type="dcterms:W3CDTF">2026-08-11T09:11:09Z</dcterms:modified>
  <dc:language>en-US</dc:language>
</cp:coreProperties>
</file>