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Excel Aleman\Generador\"/>
    </mc:Choice>
  </mc:AlternateContent>
  <xr:revisionPtr revIDLastSave="0" documentId="13_ncr:1_{16A0E0B6-B829-417B-B728-0B8EA4E5F9AA}" xr6:coauthVersionLast="47" xr6:coauthVersionMax="47" xr10:uidLastSave="{00000000-0000-0000-0000-000000000000}"/>
  <bookViews>
    <workbookView xWindow="1035" yWindow="1035" windowWidth="25500" windowHeight="13500" tabRatio="500" xr2:uid="{00000000-000D-0000-FFFF-FFFF00000000}"/>
  </bookViews>
  <sheets>
    <sheet name="Strafen-Tracker" sheetId="1" r:id="rId1"/>
    <sheet name="Strafenkatalog" sheetId="2" r:id="rId2"/>
    <sheet name="Übersicht" sheetId="3" r:id="rId3"/>
  </sheets>
  <definedNames>
    <definedName name="_xlnm._FilterDatabase" localSheetId="1" hidden="1">Strafenkatalog!$A$5:$E$25</definedName>
    <definedName name="_xlnm._FilterDatabase" localSheetId="0" hidden="1">'Strafen-Tracker'!$A$5:$J$55</definedName>
    <definedName name="JaNein">Strafenkatalog!$G$6:$G$7</definedName>
    <definedName name="kat_Betrag">Strafenkatalog!$D$6:$D$25</definedName>
    <definedName name="kat_Kategorie">Strafenkatalog!$B$6:$B$25</definedName>
    <definedName name="kat_Verstoss">Strafenkatalog!$C$6:$C$25</definedName>
    <definedName name="Spielerliste">Übersicht!$B$8:$B$21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21" i="3" l="1"/>
  <c r="C21" i="3"/>
  <c r="C20" i="3"/>
  <c r="E19" i="3"/>
  <c r="C19" i="3"/>
  <c r="C18" i="3"/>
  <c r="E17" i="3"/>
  <c r="C17" i="3"/>
  <c r="C16" i="3"/>
  <c r="C15" i="3"/>
  <c r="C14" i="3"/>
  <c r="C13" i="3"/>
  <c r="E12" i="3"/>
  <c r="C12" i="3"/>
  <c r="C11" i="3"/>
  <c r="C10" i="3"/>
  <c r="C9" i="3"/>
  <c r="C8" i="3"/>
  <c r="C22" i="3" s="1"/>
  <c r="G55" i="1"/>
  <c r="H55" i="1" s="1"/>
  <c r="E55" i="1"/>
  <c r="A55" i="1"/>
  <c r="G54" i="1"/>
  <c r="H54" i="1" s="1"/>
  <c r="E54" i="1"/>
  <c r="A54" i="1"/>
  <c r="G53" i="1"/>
  <c r="H53" i="1" s="1"/>
  <c r="E53" i="1"/>
  <c r="A53" i="1"/>
  <c r="G52" i="1"/>
  <c r="H52" i="1" s="1"/>
  <c r="E52" i="1"/>
  <c r="A52" i="1"/>
  <c r="G51" i="1"/>
  <c r="H51" i="1" s="1"/>
  <c r="E51" i="1"/>
  <c r="A51" i="1"/>
  <c r="G50" i="1"/>
  <c r="H50" i="1" s="1"/>
  <c r="E50" i="1"/>
  <c r="A50" i="1"/>
  <c r="G49" i="1"/>
  <c r="H49" i="1" s="1"/>
  <c r="E49" i="1"/>
  <c r="A49" i="1"/>
  <c r="G48" i="1"/>
  <c r="H48" i="1" s="1"/>
  <c r="E48" i="1"/>
  <c r="A48" i="1"/>
  <c r="G47" i="1"/>
  <c r="H47" i="1" s="1"/>
  <c r="E47" i="1"/>
  <c r="A47" i="1"/>
  <c r="G46" i="1"/>
  <c r="H46" i="1" s="1"/>
  <c r="E46" i="1"/>
  <c r="A46" i="1"/>
  <c r="G45" i="1"/>
  <c r="H45" i="1" s="1"/>
  <c r="E45" i="1"/>
  <c r="A45" i="1"/>
  <c r="G44" i="1"/>
  <c r="H44" i="1" s="1"/>
  <c r="E44" i="1"/>
  <c r="A44" i="1"/>
  <c r="G43" i="1"/>
  <c r="H43" i="1" s="1"/>
  <c r="E43" i="1"/>
  <c r="A43" i="1"/>
  <c r="G42" i="1"/>
  <c r="H42" i="1" s="1"/>
  <c r="E42" i="1"/>
  <c r="A42" i="1"/>
  <c r="G41" i="1"/>
  <c r="H41" i="1" s="1"/>
  <c r="E41" i="1"/>
  <c r="A41" i="1"/>
  <c r="G40" i="1"/>
  <c r="H40" i="1" s="1"/>
  <c r="E40" i="1"/>
  <c r="A40" i="1"/>
  <c r="G39" i="1"/>
  <c r="H39" i="1" s="1"/>
  <c r="E39" i="1"/>
  <c r="A39" i="1"/>
  <c r="G38" i="1"/>
  <c r="H38" i="1" s="1"/>
  <c r="E38" i="1"/>
  <c r="A38" i="1"/>
  <c r="G37" i="1"/>
  <c r="H37" i="1" s="1"/>
  <c r="E37" i="1"/>
  <c r="A37" i="1"/>
  <c r="G36" i="1"/>
  <c r="H36" i="1" s="1"/>
  <c r="E36" i="1"/>
  <c r="A36" i="1"/>
  <c r="G35" i="1"/>
  <c r="H35" i="1" s="1"/>
  <c r="E35" i="1"/>
  <c r="A35" i="1"/>
  <c r="G34" i="1"/>
  <c r="H34" i="1" s="1"/>
  <c r="E34" i="1"/>
  <c r="A34" i="1"/>
  <c r="G33" i="1"/>
  <c r="H33" i="1" s="1"/>
  <c r="E33" i="1"/>
  <c r="A33" i="1"/>
  <c r="G32" i="1"/>
  <c r="H32" i="1" s="1"/>
  <c r="E32" i="1"/>
  <c r="A32" i="1"/>
  <c r="G31" i="1"/>
  <c r="H31" i="1" s="1"/>
  <c r="E31" i="1"/>
  <c r="A31" i="1"/>
  <c r="G30" i="1"/>
  <c r="H30" i="1" s="1"/>
  <c r="E30" i="1"/>
  <c r="A30" i="1"/>
  <c r="G29" i="1"/>
  <c r="H29" i="1" s="1"/>
  <c r="E29" i="1"/>
  <c r="A29" i="1"/>
  <c r="G28" i="1"/>
  <c r="H28" i="1" s="1"/>
  <c r="E28" i="1"/>
  <c r="A28" i="1"/>
  <c r="G27" i="1"/>
  <c r="H27" i="1" s="1"/>
  <c r="E27" i="1"/>
  <c r="A27" i="1"/>
  <c r="G26" i="1"/>
  <c r="H26" i="1" s="1"/>
  <c r="E26" i="1"/>
  <c r="A26" i="1"/>
  <c r="G25" i="1"/>
  <c r="H25" i="1" s="1"/>
  <c r="E25" i="1"/>
  <c r="A25" i="1"/>
  <c r="G24" i="1"/>
  <c r="H24" i="1" s="1"/>
  <c r="E14" i="3" s="1"/>
  <c r="E24" i="1"/>
  <c r="A24" i="1"/>
  <c r="G23" i="1"/>
  <c r="H23" i="1" s="1"/>
  <c r="E23" i="1"/>
  <c r="A23" i="1"/>
  <c r="G22" i="1"/>
  <c r="H22" i="1" s="1"/>
  <c r="E9" i="3" s="1"/>
  <c r="E22" i="1"/>
  <c r="A22" i="1"/>
  <c r="G21" i="1"/>
  <c r="H21" i="1" s="1"/>
  <c r="E21" i="1"/>
  <c r="A21" i="1"/>
  <c r="G20" i="1"/>
  <c r="H20" i="1" s="1"/>
  <c r="E20" i="1"/>
  <c r="A20" i="1"/>
  <c r="G19" i="1"/>
  <c r="H19" i="1" s="1"/>
  <c r="D21" i="3" s="1"/>
  <c r="F21" i="3" s="1"/>
  <c r="E19" i="1"/>
  <c r="A19" i="1"/>
  <c r="G18" i="1"/>
  <c r="H18" i="1" s="1"/>
  <c r="E18" i="1"/>
  <c r="A18" i="1"/>
  <c r="G17" i="1"/>
  <c r="H17" i="1" s="1"/>
  <c r="D19" i="3" s="1"/>
  <c r="F19" i="3" s="1"/>
  <c r="E17" i="1"/>
  <c r="A17" i="1"/>
  <c r="G16" i="1"/>
  <c r="H16" i="1" s="1"/>
  <c r="E16" i="1"/>
  <c r="A16" i="1"/>
  <c r="G15" i="1"/>
  <c r="H15" i="1" s="1"/>
  <c r="D17" i="3" s="1"/>
  <c r="F17" i="3" s="1"/>
  <c r="E15" i="1"/>
  <c r="A15" i="1"/>
  <c r="G14" i="1"/>
  <c r="H14" i="1" s="1"/>
  <c r="E14" i="1"/>
  <c r="A14" i="1"/>
  <c r="G13" i="1"/>
  <c r="H13" i="1" s="1"/>
  <c r="E13" i="1"/>
  <c r="A13" i="1"/>
  <c r="G12" i="1"/>
  <c r="H12" i="1" s="1"/>
  <c r="D14" i="3" s="1"/>
  <c r="E12" i="1"/>
  <c r="A12" i="1"/>
  <c r="G11" i="1"/>
  <c r="H11" i="1" s="1"/>
  <c r="E11" i="1"/>
  <c r="A11" i="1"/>
  <c r="G10" i="1"/>
  <c r="H10" i="1" s="1"/>
  <c r="D12" i="3" s="1"/>
  <c r="F12" i="3" s="1"/>
  <c r="E10" i="1"/>
  <c r="A10" i="1"/>
  <c r="G9" i="1"/>
  <c r="H9" i="1" s="1"/>
  <c r="D9" i="3" s="1"/>
  <c r="E9" i="1"/>
  <c r="A9" i="1"/>
  <c r="G8" i="1"/>
  <c r="H8" i="1" s="1"/>
  <c r="E8" i="1"/>
  <c r="A8" i="1"/>
  <c r="G7" i="1"/>
  <c r="H7" i="1" s="1"/>
  <c r="E7" i="1"/>
  <c r="A7" i="1"/>
  <c r="G6" i="1"/>
  <c r="H6" i="1" s="1"/>
  <c r="E6" i="1"/>
  <c r="A6" i="1"/>
  <c r="E18" i="3" l="1"/>
  <c r="D18" i="3"/>
  <c r="F18" i="3" s="1"/>
  <c r="E11" i="3"/>
  <c r="D11" i="3"/>
  <c r="F11" i="3" s="1"/>
  <c r="F14" i="3"/>
  <c r="E10" i="3"/>
  <c r="D10" i="3"/>
  <c r="F10" i="3" s="1"/>
  <c r="F9" i="3"/>
  <c r="E5" i="3"/>
  <c r="D5" i="3"/>
  <c r="B5" i="3"/>
  <c r="H56" i="1"/>
  <c r="E8" i="3"/>
  <c r="D8" i="3"/>
  <c r="C5" i="3"/>
  <c r="E15" i="3"/>
  <c r="D15" i="3"/>
  <c r="E13" i="3"/>
  <c r="D13" i="3"/>
  <c r="E20" i="3"/>
  <c r="D20" i="3"/>
  <c r="D16" i="3"/>
  <c r="E16" i="3"/>
  <c r="E22" i="3" l="1"/>
  <c r="F13" i="3"/>
  <c r="D22" i="3"/>
  <c r="F8" i="3"/>
  <c r="F15" i="3"/>
  <c r="F16" i="3"/>
  <c r="F20" i="3"/>
  <c r="F22" i="3" l="1"/>
</calcChain>
</file>

<file path=xl/sharedStrings.xml><?xml version="1.0" encoding="utf-8"?>
<sst xmlns="http://schemas.openxmlformats.org/spreadsheetml/2006/main" count="183" uniqueCount="86">
  <si>
    <t>SV Grünwiese 07  ·  Strafen-Tracker</t>
  </si>
  <si>
    <t>Saison 2025/2026  ·  Verstöße erfassen – Beträge werden automatisch berechnet</t>
  </si>
  <si>
    <t>Ausfüllen (weiße Felder): Datum · Spieler · Verstoß · Anzahl · Bezahlt · Anmerkung     |     Automatik (graue Felder): Nr. · Kategorie · Einzelbetrag · Gesamt  —  bitte nicht überschreiben</t>
  </si>
  <si>
    <t>Nr.</t>
  </si>
  <si>
    <t>Datum</t>
  </si>
  <si>
    <t>Spieler</t>
  </si>
  <si>
    <t>Verstoß</t>
  </si>
  <si>
    <t>Kategorie</t>
  </si>
  <si>
    <t>Anzahl</t>
  </si>
  <si>
    <t>Einzelbetrag</t>
  </si>
  <si>
    <t>Gesamt</t>
  </si>
  <si>
    <t>Bezahlt</t>
  </si>
  <si>
    <t>Anmerkung</t>
  </si>
  <si>
    <t>Lukas Bauer</t>
  </si>
  <si>
    <t>Verspätung zum Training</t>
  </si>
  <si>
    <t>Ja</t>
  </si>
  <si>
    <t>15 Min zu spät</t>
  </si>
  <si>
    <t>Tim Fischer</t>
  </si>
  <si>
    <t>Handynutzung während des Trainings</t>
  </si>
  <si>
    <t>Max Schneider</t>
  </si>
  <si>
    <t>Schienbeinschoner vergessen</t>
  </si>
  <si>
    <t>Jonas Wagner</t>
  </si>
  <si>
    <t>Gelbe Karte (Meckern/Unsportlichkeit)</t>
  </si>
  <si>
    <t>Nein</t>
  </si>
  <si>
    <t>Heimspiel</t>
  </si>
  <si>
    <t>Felix Weber</t>
  </si>
  <si>
    <t>Unentschuldigtes Fehlen (Spiel)</t>
  </si>
  <si>
    <t>ohne Abmeldung</t>
  </si>
  <si>
    <t>Niklas Hoffmann</t>
  </si>
  <si>
    <t>Verspätung zum Treffpunkt (Spiel)</t>
  </si>
  <si>
    <t>10 Min</t>
  </si>
  <si>
    <t>Paul Richter</t>
  </si>
  <si>
    <t>Rote Karte (grobes Foulspiel)</t>
  </si>
  <si>
    <t>Notbremse</t>
  </si>
  <si>
    <t>David Koch</t>
  </si>
  <si>
    <t>Trikot nicht gewaschen (Waschdienst)</t>
  </si>
  <si>
    <t>Waschdienst KW 40</t>
  </si>
  <si>
    <t>Leon Schäfer</t>
  </si>
  <si>
    <t>Geburtstag – Runde fürs Team</t>
  </si>
  <si>
    <t>Erik Neumann</t>
  </si>
  <si>
    <t>Falsche/vergessene Trainingskleidung</t>
  </si>
  <si>
    <t>Jan Braun</t>
  </si>
  <si>
    <t>Handynutzung in der Besprechung</t>
  </si>
  <si>
    <t>Taktikbesprechung</t>
  </si>
  <si>
    <t>Moritz Krüger</t>
  </si>
  <si>
    <t>Gelb-Rote Karte</t>
  </si>
  <si>
    <t>Simon Vogel</t>
  </si>
  <si>
    <t>Tobias Lang</t>
  </si>
  <si>
    <t>Unentschuldigtes Fehlen (Training)</t>
  </si>
  <si>
    <t>Verschossener Elfmeter (Training/Spiel)</t>
  </si>
  <si>
    <t>Trainingsspiel</t>
  </si>
  <si>
    <t>15 Min, Wintervorbereitung</t>
  </si>
  <si>
    <t>Vergessene/falsche Ausrüstung</t>
  </si>
  <si>
    <t>Stutzen vergessen</t>
  </si>
  <si>
    <t>Alkohol vor dem Spiel</t>
  </si>
  <si>
    <t>Summe erfasste Strafen (Saison)</t>
  </si>
  <si>
    <t>SV Grünwiese 07  ·  Strafenkatalog</t>
  </si>
  <si>
    <t>Saison 2025/2026  ·  Grundlage für die Auswahllisten im Strafen-Tracker</t>
  </si>
  <si>
    <t>Passe Verstöße und Beträge an deinen Verein an. Neue Zeilen erweitern automatisch die Auswahl im Tracker. Anzahl-Hinweis z. B. „je 5 Min“ = im Tracker unter „Anzahl“ die Einheiten eintragen.</t>
  </si>
  <si>
    <t>Betrag</t>
  </si>
  <si>
    <t>Einheit / Hinweis</t>
  </si>
  <si>
    <t>Hilfsliste</t>
  </si>
  <si>
    <t>Training</t>
  </si>
  <si>
    <t>je angefangene 5 Min (Anzahl)</t>
  </si>
  <si>
    <t>pro Termin</t>
  </si>
  <si>
    <t>pro Vorfall</t>
  </si>
  <si>
    <t>Spiel</t>
  </si>
  <si>
    <t>pro Spiel</t>
  </si>
  <si>
    <t>pro Karte</t>
  </si>
  <si>
    <t>Rote Karte (Tätlichkeit/Beleidigung)</t>
  </si>
  <si>
    <t>Besprechung</t>
  </si>
  <si>
    <t>Verspätung zur Besprechung</t>
  </si>
  <si>
    <t>Unentschuldigtes Fehlen (Besprechung)</t>
  </si>
  <si>
    <t>Team</t>
  </si>
  <si>
    <t>einmalig</t>
  </si>
  <si>
    <t>Verlorene Vereinsausrüstung (Ball etc.)</t>
  </si>
  <si>
    <t>SV Grünwiese 07  ·  Mannschaftskasse – Übersicht</t>
  </si>
  <si>
    <t>Saison 2025/2026  ·  Alle Werte berechnen sich automatisch aus dem Strafen-Tracker</t>
  </si>
  <si>
    <t>Erfasste Strafen</t>
  </si>
  <si>
    <t>Strafen gesamt</t>
  </si>
  <si>
    <t>Bereits bezahlt</t>
  </si>
  <si>
    <t>Noch offen</t>
  </si>
  <si>
    <t>Strafen</t>
  </si>
  <si>
    <t>Gesamt fällig</t>
  </si>
  <si>
    <t>Offen</t>
  </si>
  <si>
    <t>Tipp: „Offen“ = fällig − bezahlt. Trage im Tracker unter „Bezahlt“ ein „Ja“ ein, sobald ein Spieler seine Strafe beglichen hat – Kasse und Übersicht aktualisieren sich sofort.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</si>
</sst>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#,##0.00&quot; €&quot;"/>
  </numFmts>
  <fonts count="16" x14ac:knownFonts="1">
    <font>
      <sz val="11"/>
      <color theme="1"/>
      <name val="Calibri"/>
      <family val="2"/>
      <charset val="1"/>
    </font>
    <font>
      <b/>
      <sz val="20"/>
      <color rgb="FFFFFFFF"/>
      <name val="Calibri"/>
      <charset val="1"/>
    </font>
    <font>
      <sz val="11"/>
      <color rgb="FFFFFFFF"/>
      <name val="Calibri"/>
      <charset val="1"/>
    </font>
    <font>
      <i/>
      <sz val="9"/>
      <color rgb="FF5A6B78"/>
      <name val="Calibri"/>
      <charset val="1"/>
    </font>
    <font>
      <b/>
      <sz val="11"/>
      <color rgb="FFFFFFFF"/>
      <name val="Calibri"/>
      <charset val="1"/>
    </font>
    <font>
      <sz val="11"/>
      <color rgb="FF1F2A33"/>
      <name val="Calibri"/>
      <charset val="1"/>
    </font>
    <font>
      <b/>
      <sz val="11"/>
      <color rgb="FF1F2A33"/>
      <name val="Calibri"/>
      <charset val="1"/>
    </font>
    <font>
      <b/>
      <sz val="9"/>
      <color rgb="FF9AA6B0"/>
      <name val="Calibri"/>
      <charset val="1"/>
    </font>
    <font>
      <b/>
      <sz val="11"/>
      <color rgb="FF1F415A"/>
      <name val="Calibri"/>
      <charset val="1"/>
    </font>
    <font>
      <i/>
      <sz val="10"/>
      <color rgb="FF5A6B78"/>
      <name val="Calibri"/>
      <charset val="1"/>
    </font>
    <font>
      <sz val="10"/>
      <color rgb="FF9AA6B0"/>
      <name val="Calibri"/>
      <charset val="1"/>
    </font>
    <font>
      <b/>
      <sz val="9"/>
      <color rgb="FF5A6B78"/>
      <name val="Calibri"/>
      <charset val="1"/>
    </font>
    <font>
      <b/>
      <sz val="15"/>
      <color rgb="FF1F415A"/>
      <name val="Calibri"/>
      <charset val="1"/>
    </font>
    <font>
      <b/>
      <sz val="15"/>
      <color rgb="FF2E7D46"/>
      <name val="Calibri"/>
      <charset val="1"/>
    </font>
    <font>
      <b/>
      <sz val="15"/>
      <color rgb="FFB23A3A"/>
      <name val="Calibri"/>
      <charset val="1"/>
    </font>
    <font>
      <b/>
      <sz val="11"/>
      <color rgb="FFB23A3A"/>
      <name val="Calibri"/>
      <charset val="1"/>
    </font>
  </fonts>
  <fills count="13">
    <fill>
      <patternFill patternType="none"/>
    </fill>
    <fill>
      <patternFill patternType="gray125"/>
    </fill>
    <fill>
      <patternFill patternType="solid">
        <fgColor rgb="FF1F415A"/>
        <bgColor rgb="FF1F2A33"/>
      </patternFill>
    </fill>
    <fill>
      <patternFill patternType="solid">
        <fgColor rgb="FF2E5C7E"/>
        <bgColor rgb="FF1F415A"/>
      </patternFill>
    </fill>
    <fill>
      <patternFill patternType="solid">
        <fgColor rgb="FFECEFF2"/>
        <bgColor rgb="FFEAF0F4"/>
      </patternFill>
    </fill>
    <fill>
      <patternFill patternType="solid">
        <fgColor rgb="FFFFFFFF"/>
        <bgColor rgb="FFF7F9FB"/>
      </patternFill>
    </fill>
    <fill>
      <patternFill patternType="solid">
        <fgColor rgb="FFF2F6F9"/>
        <bgColor rgb="FFF7F9FB"/>
      </patternFill>
    </fill>
    <fill>
      <patternFill patternType="solid">
        <fgColor rgb="FFDCE6EF"/>
        <bgColor rgb="FFDCEBE0"/>
      </patternFill>
    </fill>
    <fill>
      <patternFill patternType="solid">
        <fgColor rgb="FFF7F9FB"/>
        <bgColor rgb="FFF2F6F9"/>
      </patternFill>
    </fill>
    <fill>
      <patternFill patternType="solid">
        <fgColor rgb="FFDCEBE0"/>
        <bgColor rgb="FFDCE6EF"/>
      </patternFill>
    </fill>
    <fill>
      <patternFill patternType="solid">
        <fgColor rgb="FFF5EAD2"/>
        <bgColor rgb="FFECEFF2"/>
      </patternFill>
    </fill>
    <fill>
      <patternFill patternType="solid">
        <fgColor rgb="FFE8E2EF"/>
        <bgColor rgb="FFDCE6EF"/>
      </patternFill>
    </fill>
    <fill>
      <patternFill patternType="solid">
        <fgColor rgb="FFEAF0F4"/>
        <bgColor rgb="FFECEFF2"/>
      </patternFill>
    </fill>
  </fills>
  <borders count="6">
    <border>
      <left/>
      <right/>
      <top/>
      <bottom/>
      <diagonal/>
    </border>
    <border>
      <left style="thin">
        <color rgb="FFD5DCE2"/>
      </left>
      <right style="thin">
        <color rgb="FFD5DCE2"/>
      </right>
      <top style="thin">
        <color rgb="FFD5DCE2"/>
      </top>
      <bottom style="thin">
        <color rgb="FFD5DCE2"/>
      </bottom>
      <diagonal/>
    </border>
    <border>
      <left style="thin">
        <color rgb="FFCBD6DF"/>
      </left>
      <right style="thin">
        <color rgb="FFCBD6DF"/>
      </right>
      <top style="thin">
        <color rgb="FFCBD6DF"/>
      </top>
      <bottom/>
      <diagonal/>
    </border>
    <border>
      <left style="thin">
        <color rgb="FFCBD6DF"/>
      </left>
      <right style="thin">
        <color rgb="FFCBD6DF"/>
      </right>
      <top/>
      <bottom style="medium">
        <color rgb="FF1F415A"/>
      </bottom>
      <diagonal/>
    </border>
    <border>
      <left style="thin">
        <color rgb="FFCBD6DF"/>
      </left>
      <right style="thin">
        <color rgb="FFCBD6DF"/>
      </right>
      <top/>
      <bottom style="medium">
        <color rgb="FF2E7D46"/>
      </bottom>
      <diagonal/>
    </border>
    <border>
      <left style="thin">
        <color rgb="FFCBD6DF"/>
      </left>
      <right style="thin">
        <color rgb="FFCBD6DF"/>
      </right>
      <top/>
      <bottom style="medium">
        <color rgb="FFB23A3A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 wrapText="1" indent="1"/>
    </xf>
    <xf numFmtId="0" fontId="4" fillId="2" borderId="0" xfId="0" applyFont="1" applyFill="1" applyAlignment="1">
      <alignment horizontal="right" vertical="center" indent="1"/>
    </xf>
    <xf numFmtId="0" fontId="3" fillId="0" borderId="0" xfId="0" applyFont="1" applyAlignment="1">
      <alignment horizontal="left" vertical="center" indent="1"/>
    </xf>
    <xf numFmtId="0" fontId="2" fillId="3" borderId="0" xfId="0" applyFont="1" applyFill="1" applyAlignment="1">
      <alignment horizontal="left" vertical="center" indent="1"/>
    </xf>
    <xf numFmtId="0" fontId="1" fillId="2" borderId="0" xfId="0" applyFont="1" applyFill="1" applyAlignment="1">
      <alignment horizontal="left" vertical="center" indent="1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164" fontId="5" fillId="5" borderId="1" xfId="0" applyNumberFormat="1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center" vertical="center" wrapText="1"/>
    </xf>
    <xf numFmtId="165" fontId="5" fillId="4" borderId="1" xfId="0" applyNumberFormat="1" applyFont="1" applyFill="1" applyBorder="1" applyAlignment="1">
      <alignment horizontal="right" vertical="center"/>
    </xf>
    <xf numFmtId="165" fontId="6" fillId="4" borderId="1" xfId="0" applyNumberFormat="1" applyFont="1" applyFill="1" applyBorder="1" applyAlignment="1">
      <alignment horizontal="right" vertical="center"/>
    </xf>
    <xf numFmtId="164" fontId="5" fillId="6" borderId="1" xfId="0" applyNumberFormat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center" wrapText="1"/>
    </xf>
    <xf numFmtId="0" fontId="5" fillId="6" borderId="1" xfId="0" applyFont="1" applyFill="1" applyBorder="1" applyAlignment="1">
      <alignment horizontal="center" vertical="center" wrapText="1"/>
    </xf>
    <xf numFmtId="165" fontId="4" fillId="2" borderId="1" xfId="0" applyNumberFormat="1" applyFont="1" applyFill="1" applyBorder="1" applyAlignment="1">
      <alignment horizontal="right" vertical="center"/>
    </xf>
    <xf numFmtId="0" fontId="0" fillId="2" borderId="0" xfId="0" applyFill="1"/>
    <xf numFmtId="0" fontId="7" fillId="0" borderId="0" xfId="0" applyFont="1" applyAlignment="1">
      <alignment horizontal="center" vertical="center" wrapText="1"/>
    </xf>
    <xf numFmtId="0" fontId="8" fillId="7" borderId="1" xfId="0" applyFont="1" applyFill="1" applyBorder="1" applyAlignment="1">
      <alignment horizontal="center" vertical="center" wrapText="1"/>
    </xf>
    <xf numFmtId="165" fontId="5" fillId="5" borderId="1" xfId="0" applyNumberFormat="1" applyFont="1" applyFill="1" applyBorder="1" applyAlignment="1">
      <alignment horizontal="right" vertical="center"/>
    </xf>
    <xf numFmtId="0" fontId="9" fillId="5" borderId="1" xfId="0" applyFont="1" applyFill="1" applyBorder="1" applyAlignment="1">
      <alignment horizontal="left" vertical="center" wrapText="1"/>
    </xf>
    <xf numFmtId="0" fontId="10" fillId="8" borderId="1" xfId="0" applyFont="1" applyFill="1" applyBorder="1" applyAlignment="1">
      <alignment horizontal="center" vertical="center" wrapText="1"/>
    </xf>
    <xf numFmtId="165" fontId="5" fillId="6" borderId="1" xfId="0" applyNumberFormat="1" applyFont="1" applyFill="1" applyBorder="1" applyAlignment="1">
      <alignment horizontal="right" vertical="center"/>
    </xf>
    <xf numFmtId="0" fontId="9" fillId="6" borderId="1" xfId="0" applyFont="1" applyFill="1" applyBorder="1" applyAlignment="1">
      <alignment horizontal="left" vertical="center" wrapText="1"/>
    </xf>
    <xf numFmtId="0" fontId="8" fillId="9" borderId="1" xfId="0" applyFont="1" applyFill="1" applyBorder="1" applyAlignment="1">
      <alignment horizontal="center" vertical="center" wrapText="1"/>
    </xf>
    <xf numFmtId="0" fontId="8" fillId="10" borderId="1" xfId="0" applyFont="1" applyFill="1" applyBorder="1" applyAlignment="1">
      <alignment horizontal="center" vertical="center" wrapText="1"/>
    </xf>
    <xf numFmtId="0" fontId="8" fillId="11" borderId="1" xfId="0" applyFont="1" applyFill="1" applyBorder="1" applyAlignment="1">
      <alignment horizontal="center" vertical="center" wrapText="1"/>
    </xf>
    <xf numFmtId="0" fontId="11" fillId="12" borderId="2" xfId="0" applyFont="1" applyFill="1" applyBorder="1" applyAlignment="1">
      <alignment horizontal="center" vertical="center"/>
    </xf>
    <xf numFmtId="1" fontId="12" fillId="5" borderId="3" xfId="0" applyNumberFormat="1" applyFont="1" applyFill="1" applyBorder="1" applyAlignment="1">
      <alignment horizontal="center" vertical="center" wrapText="1"/>
    </xf>
    <xf numFmtId="165" fontId="12" fillId="5" borderId="3" xfId="0" applyNumberFormat="1" applyFont="1" applyFill="1" applyBorder="1" applyAlignment="1">
      <alignment horizontal="center" vertical="center" wrapText="1"/>
    </xf>
    <xf numFmtId="165" fontId="13" fillId="5" borderId="4" xfId="0" applyNumberFormat="1" applyFont="1" applyFill="1" applyBorder="1" applyAlignment="1">
      <alignment horizontal="center" vertical="center" wrapText="1"/>
    </xf>
    <xf numFmtId="165" fontId="14" fillId="5" borderId="5" xfId="0" applyNumberFormat="1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left" vertical="center" wrapText="1"/>
    </xf>
    <xf numFmtId="165" fontId="15" fillId="5" borderId="1" xfId="0" applyNumberFormat="1" applyFont="1" applyFill="1" applyBorder="1" applyAlignment="1">
      <alignment horizontal="right" vertical="center"/>
    </xf>
    <xf numFmtId="0" fontId="6" fillId="6" borderId="1" xfId="0" applyFont="1" applyFill="1" applyBorder="1" applyAlignment="1">
      <alignment horizontal="left" vertical="center" wrapText="1"/>
    </xf>
    <xf numFmtId="165" fontId="15" fillId="6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left" vertical="center" indent="1"/>
    </xf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5DCE2"/>
      <rgbColor rgb="FF808080"/>
      <rgbColor rgb="FF9999FF"/>
      <rgbColor rgb="FFB23A3A"/>
      <rgbColor rgb="FFF7F9FB"/>
      <rgbColor rgb="FFEAF0F4"/>
      <rgbColor rgb="FF660066"/>
      <rgbColor rgb="FFFF8080"/>
      <rgbColor rgb="FF0066CC"/>
      <rgbColor rgb="FFCBD6D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CE6EF"/>
      <rgbColor rgb="FFDCEBE0"/>
      <rgbColor rgb="FFF5EAD2"/>
      <rgbColor rgb="FFECEFF2"/>
      <rgbColor rgb="FFF2F6F9"/>
      <rgbColor rgb="FFCC99FF"/>
      <rgbColor rgb="FFE8E2EF"/>
      <rgbColor rgb="FF3366FF"/>
      <rgbColor rgb="FF33CCCC"/>
      <rgbColor rgb="FF99CC00"/>
      <rgbColor rgb="FFFFCC00"/>
      <rgbColor rgb="FFC99A3B"/>
      <rgbColor rgb="FFFF6600"/>
      <rgbColor rgb="FF5A6B78"/>
      <rgbColor rgb="FF9AA6B0"/>
      <rgbColor rgb="FF1F415A"/>
      <rgbColor rgb="FF2E7D46"/>
      <rgbColor rgb="FF003300"/>
      <rgbColor rgb="FF333300"/>
      <rgbColor rgb="FF993300"/>
      <rgbColor rgb="FF993366"/>
      <rgbColor rgb="FF2E5C7E"/>
      <rgbColor rgb="FF1F2A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F415A"/>
    <pageSetUpPr fitToPage="1"/>
  </sheetPr>
  <dimension ref="A1:J56"/>
  <sheetViews>
    <sheetView showGridLines="0" tabSelected="1" zoomScale="110" zoomScaleNormal="110" workbookViewId="0">
      <pane ySplit="5" topLeftCell="A6" activePane="bottomLeft" state="frozen"/>
      <selection pane="bottomLeft" activeCell="I36" sqref="I36"/>
    </sheetView>
  </sheetViews>
  <sheetFormatPr baseColWidth="10" defaultColWidth="8.7109375" defaultRowHeight="15" x14ac:dyDescent="0.25"/>
  <cols>
    <col min="1" max="1" width="8.28515625" bestFit="1" customWidth="1"/>
    <col min="2" max="2" width="11.42578125" bestFit="1" customWidth="1"/>
    <col min="3" max="3" width="15.7109375" bestFit="1" customWidth="1"/>
    <col min="4" max="4" width="37.140625" bestFit="1" customWidth="1"/>
    <col min="5" max="5" width="14.140625" bestFit="1" customWidth="1"/>
    <col min="6" max="6" width="11.5703125" bestFit="1" customWidth="1"/>
    <col min="7" max="7" width="16.5703125" bestFit="1" customWidth="1"/>
    <col min="8" max="8" width="12.42578125" bestFit="1" customWidth="1"/>
    <col min="9" max="9" width="12.140625" bestFit="1" customWidth="1"/>
    <col min="10" max="10" width="25.85546875" bestFit="1" customWidth="1"/>
  </cols>
  <sheetData>
    <row r="1" spans="1:10" ht="33.75" customHeight="1" x14ac:dyDescent="0.2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</row>
    <row r="2" spans="1:10" ht="19.5" customHeight="1" x14ac:dyDescent="0.25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</row>
    <row r="3" spans="1:10" ht="18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</row>
    <row r="4" spans="1:10" ht="6" customHeight="1" x14ac:dyDescent="0.25"/>
    <row r="5" spans="1:10" ht="24" customHeight="1" x14ac:dyDescent="0.25">
      <c r="A5" s="7" t="s">
        <v>3</v>
      </c>
      <c r="B5" s="8" t="s">
        <v>4</v>
      </c>
      <c r="C5" s="8" t="s">
        <v>5</v>
      </c>
      <c r="D5" s="8" t="s">
        <v>6</v>
      </c>
      <c r="E5" s="7" t="s">
        <v>7</v>
      </c>
      <c r="F5" s="8" t="s">
        <v>8</v>
      </c>
      <c r="G5" s="7" t="s">
        <v>9</v>
      </c>
      <c r="H5" s="7" t="s">
        <v>10</v>
      </c>
      <c r="I5" s="8" t="s">
        <v>11</v>
      </c>
      <c r="J5" s="8" t="s">
        <v>12</v>
      </c>
    </row>
    <row r="6" spans="1:10" ht="18" customHeight="1" x14ac:dyDescent="0.25">
      <c r="A6" s="9">
        <f t="shared" ref="A6:A37" si="0">IF(C6="","",ROW()-5)</f>
        <v>1</v>
      </c>
      <c r="B6" s="10">
        <v>45881</v>
      </c>
      <c r="C6" s="11" t="s">
        <v>13</v>
      </c>
      <c r="D6" s="11" t="s">
        <v>14</v>
      </c>
      <c r="E6" s="9" t="str">
        <f t="shared" ref="E6:E37" si="1">IFERROR(INDEX(kat_Kategorie,MATCH(D6,kat_Verstoss,0)),"")</f>
        <v>Training</v>
      </c>
      <c r="F6" s="12">
        <v>3</v>
      </c>
      <c r="G6" s="13">
        <f t="shared" ref="G6:G37" si="2">IFERROR(INDEX(kat_Betrag,MATCH(D6,kat_Verstoss,0)),"")</f>
        <v>1</v>
      </c>
      <c r="H6" s="14">
        <f t="shared" ref="H6:H37" si="3">IF(G6="","",IF(F6="",1,F6)*G6)</f>
        <v>3</v>
      </c>
      <c r="I6" s="12" t="s">
        <v>15</v>
      </c>
      <c r="J6" s="11" t="s">
        <v>16</v>
      </c>
    </row>
    <row r="7" spans="1:10" ht="18" customHeight="1" x14ac:dyDescent="0.25">
      <c r="A7" s="9">
        <f t="shared" si="0"/>
        <v>2</v>
      </c>
      <c r="B7" s="15">
        <v>45888</v>
      </c>
      <c r="C7" s="16" t="s">
        <v>17</v>
      </c>
      <c r="D7" s="16" t="s">
        <v>18</v>
      </c>
      <c r="E7" s="9" t="str">
        <f t="shared" si="1"/>
        <v>Training</v>
      </c>
      <c r="F7" s="17">
        <v>1</v>
      </c>
      <c r="G7" s="13">
        <f t="shared" si="2"/>
        <v>5</v>
      </c>
      <c r="H7" s="14">
        <f t="shared" si="3"/>
        <v>5</v>
      </c>
      <c r="I7" s="17" t="s">
        <v>15</v>
      </c>
      <c r="J7" s="16"/>
    </row>
    <row r="8" spans="1:10" ht="18" customHeight="1" x14ac:dyDescent="0.25">
      <c r="A8" s="9">
        <f t="shared" si="0"/>
        <v>3</v>
      </c>
      <c r="B8" s="10">
        <v>45895</v>
      </c>
      <c r="C8" s="11" t="s">
        <v>19</v>
      </c>
      <c r="D8" s="11" t="s">
        <v>20</v>
      </c>
      <c r="E8" s="9" t="str">
        <f t="shared" si="1"/>
        <v>Training</v>
      </c>
      <c r="F8" s="12">
        <v>1</v>
      </c>
      <c r="G8" s="13">
        <f t="shared" si="2"/>
        <v>2</v>
      </c>
      <c r="H8" s="14">
        <f t="shared" si="3"/>
        <v>2</v>
      </c>
      <c r="I8" s="12" t="s">
        <v>15</v>
      </c>
      <c r="J8" s="11"/>
    </row>
    <row r="9" spans="1:10" ht="18" customHeight="1" x14ac:dyDescent="0.25">
      <c r="A9" s="9">
        <f t="shared" si="0"/>
        <v>4</v>
      </c>
      <c r="B9" s="15">
        <v>45906</v>
      </c>
      <c r="C9" s="16" t="s">
        <v>21</v>
      </c>
      <c r="D9" s="16" t="s">
        <v>22</v>
      </c>
      <c r="E9" s="9" t="str">
        <f t="shared" si="1"/>
        <v>Spiel</v>
      </c>
      <c r="F9" s="17">
        <v>1</v>
      </c>
      <c r="G9" s="13">
        <f t="shared" si="2"/>
        <v>5</v>
      </c>
      <c r="H9" s="14">
        <f t="shared" si="3"/>
        <v>5</v>
      </c>
      <c r="I9" s="17" t="s">
        <v>23</v>
      </c>
      <c r="J9" s="16" t="s">
        <v>24</v>
      </c>
    </row>
    <row r="10" spans="1:10" ht="18" customHeight="1" x14ac:dyDescent="0.25">
      <c r="A10" s="9">
        <f t="shared" si="0"/>
        <v>5</v>
      </c>
      <c r="B10" s="10">
        <v>45913</v>
      </c>
      <c r="C10" s="11" t="s">
        <v>25</v>
      </c>
      <c r="D10" s="11" t="s">
        <v>26</v>
      </c>
      <c r="E10" s="9" t="str">
        <f t="shared" si="1"/>
        <v>Spiel</v>
      </c>
      <c r="F10" s="12">
        <v>1</v>
      </c>
      <c r="G10" s="13">
        <f t="shared" si="2"/>
        <v>25</v>
      </c>
      <c r="H10" s="14">
        <f t="shared" si="3"/>
        <v>25</v>
      </c>
      <c r="I10" s="12" t="s">
        <v>23</v>
      </c>
      <c r="J10" s="11" t="s">
        <v>27</v>
      </c>
    </row>
    <row r="11" spans="1:10" ht="18" customHeight="1" x14ac:dyDescent="0.25">
      <c r="A11" s="9">
        <f t="shared" si="0"/>
        <v>6</v>
      </c>
      <c r="B11" s="15">
        <v>45920</v>
      </c>
      <c r="C11" s="16" t="s">
        <v>28</v>
      </c>
      <c r="D11" s="16" t="s">
        <v>29</v>
      </c>
      <c r="E11" s="9" t="str">
        <f t="shared" si="1"/>
        <v>Spiel</v>
      </c>
      <c r="F11" s="17">
        <v>2</v>
      </c>
      <c r="G11" s="13">
        <f t="shared" si="2"/>
        <v>2</v>
      </c>
      <c r="H11" s="14">
        <f t="shared" si="3"/>
        <v>4</v>
      </c>
      <c r="I11" s="17" t="s">
        <v>15</v>
      </c>
      <c r="J11" s="16" t="s">
        <v>30</v>
      </c>
    </row>
    <row r="12" spans="1:10" ht="18" customHeight="1" x14ac:dyDescent="0.25">
      <c r="A12" s="9">
        <f t="shared" si="0"/>
        <v>7</v>
      </c>
      <c r="B12" s="10">
        <v>45927</v>
      </c>
      <c r="C12" s="11" t="s">
        <v>31</v>
      </c>
      <c r="D12" s="11" t="s">
        <v>32</v>
      </c>
      <c r="E12" s="9" t="str">
        <f t="shared" si="1"/>
        <v>Spiel</v>
      </c>
      <c r="F12" s="12">
        <v>1</v>
      </c>
      <c r="G12" s="13">
        <f t="shared" si="2"/>
        <v>20</v>
      </c>
      <c r="H12" s="14">
        <f t="shared" si="3"/>
        <v>20</v>
      </c>
      <c r="I12" s="12" t="s">
        <v>23</v>
      </c>
      <c r="J12" s="11" t="s">
        <v>33</v>
      </c>
    </row>
    <row r="13" spans="1:10" ht="18" customHeight="1" x14ac:dyDescent="0.25">
      <c r="A13" s="9">
        <f t="shared" si="0"/>
        <v>8</v>
      </c>
      <c r="B13" s="15">
        <v>45934</v>
      </c>
      <c r="C13" s="16" t="s">
        <v>34</v>
      </c>
      <c r="D13" s="16" t="s">
        <v>35</v>
      </c>
      <c r="E13" s="9" t="str">
        <f t="shared" si="1"/>
        <v>Team</v>
      </c>
      <c r="F13" s="17">
        <v>1</v>
      </c>
      <c r="G13" s="13">
        <f t="shared" si="2"/>
        <v>10</v>
      </c>
      <c r="H13" s="14">
        <f t="shared" si="3"/>
        <v>10</v>
      </c>
      <c r="I13" s="17" t="s">
        <v>15</v>
      </c>
      <c r="J13" s="16" t="s">
        <v>36</v>
      </c>
    </row>
    <row r="14" spans="1:10" ht="18" customHeight="1" x14ac:dyDescent="0.25">
      <c r="A14" s="9">
        <f t="shared" si="0"/>
        <v>9</v>
      </c>
      <c r="B14" s="10">
        <v>45941</v>
      </c>
      <c r="C14" s="11" t="s">
        <v>37</v>
      </c>
      <c r="D14" s="11" t="s">
        <v>38</v>
      </c>
      <c r="E14" s="9" t="str">
        <f t="shared" si="1"/>
        <v>Team</v>
      </c>
      <c r="F14" s="12">
        <v>1</v>
      </c>
      <c r="G14" s="13">
        <f t="shared" si="2"/>
        <v>15</v>
      </c>
      <c r="H14" s="14">
        <f t="shared" si="3"/>
        <v>15</v>
      </c>
      <c r="I14" s="12" t="s">
        <v>15</v>
      </c>
      <c r="J14" s="11"/>
    </row>
    <row r="15" spans="1:10" ht="18" customHeight="1" x14ac:dyDescent="0.25">
      <c r="A15" s="9">
        <f t="shared" si="0"/>
        <v>10</v>
      </c>
      <c r="B15" s="15">
        <v>45948</v>
      </c>
      <c r="C15" s="16" t="s">
        <v>39</v>
      </c>
      <c r="D15" s="16" t="s">
        <v>40</v>
      </c>
      <c r="E15" s="9" t="str">
        <f t="shared" si="1"/>
        <v>Training</v>
      </c>
      <c r="F15" s="17">
        <v>1</v>
      </c>
      <c r="G15" s="13">
        <f t="shared" si="2"/>
        <v>3</v>
      </c>
      <c r="H15" s="14">
        <f t="shared" si="3"/>
        <v>3</v>
      </c>
      <c r="I15" s="17" t="s">
        <v>23</v>
      </c>
      <c r="J15" s="16"/>
    </row>
    <row r="16" spans="1:10" ht="18" customHeight="1" x14ac:dyDescent="0.25">
      <c r="A16" s="9">
        <f t="shared" si="0"/>
        <v>11</v>
      </c>
      <c r="B16" s="10">
        <v>45955</v>
      </c>
      <c r="C16" s="11" t="s">
        <v>41</v>
      </c>
      <c r="D16" s="11" t="s">
        <v>42</v>
      </c>
      <c r="E16" s="9" t="str">
        <f t="shared" si="1"/>
        <v>Besprechung</v>
      </c>
      <c r="F16" s="12">
        <v>1</v>
      </c>
      <c r="G16" s="13">
        <f t="shared" si="2"/>
        <v>5</v>
      </c>
      <c r="H16" s="14">
        <f t="shared" si="3"/>
        <v>5</v>
      </c>
      <c r="I16" s="12" t="s">
        <v>15</v>
      </c>
      <c r="J16" s="11" t="s">
        <v>43</v>
      </c>
    </row>
    <row r="17" spans="1:10" ht="18" customHeight="1" x14ac:dyDescent="0.25">
      <c r="A17" s="9">
        <f t="shared" si="0"/>
        <v>12</v>
      </c>
      <c r="B17" s="15">
        <v>45969</v>
      </c>
      <c r="C17" s="16" t="s">
        <v>44</v>
      </c>
      <c r="D17" s="16" t="s">
        <v>45</v>
      </c>
      <c r="E17" s="9" t="str">
        <f t="shared" si="1"/>
        <v>Spiel</v>
      </c>
      <c r="F17" s="17">
        <v>1</v>
      </c>
      <c r="G17" s="13">
        <f t="shared" si="2"/>
        <v>15</v>
      </c>
      <c r="H17" s="14">
        <f t="shared" si="3"/>
        <v>15</v>
      </c>
      <c r="I17" s="17" t="s">
        <v>23</v>
      </c>
      <c r="J17" s="16"/>
    </row>
    <row r="18" spans="1:10" ht="18" customHeight="1" x14ac:dyDescent="0.25">
      <c r="A18" s="9">
        <f t="shared" si="0"/>
        <v>13</v>
      </c>
      <c r="B18" s="10">
        <v>45976</v>
      </c>
      <c r="C18" s="11" t="s">
        <v>46</v>
      </c>
      <c r="D18" s="11" t="s">
        <v>14</v>
      </c>
      <c r="E18" s="9" t="str">
        <f t="shared" si="1"/>
        <v>Training</v>
      </c>
      <c r="F18" s="12">
        <v>2</v>
      </c>
      <c r="G18" s="13">
        <f t="shared" si="2"/>
        <v>1</v>
      </c>
      <c r="H18" s="14">
        <f t="shared" si="3"/>
        <v>2</v>
      </c>
      <c r="I18" s="12" t="s">
        <v>15</v>
      </c>
      <c r="J18" s="11" t="s">
        <v>30</v>
      </c>
    </row>
    <row r="19" spans="1:10" ht="18" customHeight="1" x14ac:dyDescent="0.25">
      <c r="A19" s="9">
        <f t="shared" si="0"/>
        <v>14</v>
      </c>
      <c r="B19" s="15">
        <v>45983</v>
      </c>
      <c r="C19" s="16" t="s">
        <v>47</v>
      </c>
      <c r="D19" s="16" t="s">
        <v>48</v>
      </c>
      <c r="E19" s="9" t="str">
        <f t="shared" si="1"/>
        <v>Training</v>
      </c>
      <c r="F19" s="17">
        <v>1</v>
      </c>
      <c r="G19" s="13">
        <f t="shared" si="2"/>
        <v>10</v>
      </c>
      <c r="H19" s="14">
        <f t="shared" si="3"/>
        <v>10</v>
      </c>
      <c r="I19" s="17" t="s">
        <v>23</v>
      </c>
      <c r="J19" s="16"/>
    </row>
    <row r="20" spans="1:10" ht="18" customHeight="1" x14ac:dyDescent="0.25">
      <c r="A20" s="9">
        <f t="shared" si="0"/>
        <v>15</v>
      </c>
      <c r="B20" s="10">
        <v>45997</v>
      </c>
      <c r="C20" s="11" t="s">
        <v>13</v>
      </c>
      <c r="D20" s="11" t="s">
        <v>49</v>
      </c>
      <c r="E20" s="9" t="str">
        <f t="shared" si="1"/>
        <v>Team</v>
      </c>
      <c r="F20" s="12">
        <v>1</v>
      </c>
      <c r="G20" s="13">
        <f t="shared" si="2"/>
        <v>5</v>
      </c>
      <c r="H20" s="14">
        <f t="shared" si="3"/>
        <v>5</v>
      </c>
      <c r="I20" s="12" t="s">
        <v>15</v>
      </c>
      <c r="J20" s="11" t="s">
        <v>50</v>
      </c>
    </row>
    <row r="21" spans="1:10" ht="18" customHeight="1" x14ac:dyDescent="0.25">
      <c r="A21" s="9">
        <f t="shared" si="0"/>
        <v>16</v>
      </c>
      <c r="B21" s="15">
        <v>46039</v>
      </c>
      <c r="C21" s="16" t="s">
        <v>19</v>
      </c>
      <c r="D21" s="16" t="s">
        <v>29</v>
      </c>
      <c r="E21" s="9" t="str">
        <f t="shared" si="1"/>
        <v>Spiel</v>
      </c>
      <c r="F21" s="17">
        <v>3</v>
      </c>
      <c r="G21" s="13">
        <f t="shared" si="2"/>
        <v>2</v>
      </c>
      <c r="H21" s="14">
        <f t="shared" si="3"/>
        <v>6</v>
      </c>
      <c r="I21" s="17" t="s">
        <v>23</v>
      </c>
      <c r="J21" s="16" t="s">
        <v>51</v>
      </c>
    </row>
    <row r="22" spans="1:10" ht="18" customHeight="1" x14ac:dyDescent="0.25">
      <c r="A22" s="9">
        <f t="shared" si="0"/>
        <v>17</v>
      </c>
      <c r="B22" s="10">
        <v>46053</v>
      </c>
      <c r="C22" s="11" t="s">
        <v>21</v>
      </c>
      <c r="D22" s="11" t="s">
        <v>52</v>
      </c>
      <c r="E22" s="9" t="str">
        <f t="shared" si="1"/>
        <v>Spiel</v>
      </c>
      <c r="F22" s="12">
        <v>1</v>
      </c>
      <c r="G22" s="13">
        <f t="shared" si="2"/>
        <v>5</v>
      </c>
      <c r="H22" s="14">
        <f t="shared" si="3"/>
        <v>5</v>
      </c>
      <c r="I22" s="12" t="s">
        <v>15</v>
      </c>
      <c r="J22" s="11" t="s">
        <v>53</v>
      </c>
    </row>
    <row r="23" spans="1:10" ht="18" customHeight="1" x14ac:dyDescent="0.25">
      <c r="A23" s="9">
        <f t="shared" si="0"/>
        <v>18</v>
      </c>
      <c r="B23" s="15">
        <v>46067</v>
      </c>
      <c r="C23" s="16" t="s">
        <v>25</v>
      </c>
      <c r="D23" s="16" t="s">
        <v>54</v>
      </c>
      <c r="E23" s="9" t="str">
        <f t="shared" si="1"/>
        <v>Team</v>
      </c>
      <c r="F23" s="17">
        <v>1</v>
      </c>
      <c r="G23" s="13">
        <f t="shared" si="2"/>
        <v>20</v>
      </c>
      <c r="H23" s="14">
        <f t="shared" si="3"/>
        <v>20</v>
      </c>
      <c r="I23" s="17" t="s">
        <v>23</v>
      </c>
      <c r="J23" s="16"/>
    </row>
    <row r="24" spans="1:10" ht="18" customHeight="1" x14ac:dyDescent="0.25">
      <c r="A24" s="9">
        <f t="shared" si="0"/>
        <v>19</v>
      </c>
      <c r="B24" s="10">
        <v>46074</v>
      </c>
      <c r="C24" s="11" t="s">
        <v>31</v>
      </c>
      <c r="D24" s="11" t="s">
        <v>18</v>
      </c>
      <c r="E24" s="9" t="str">
        <f t="shared" si="1"/>
        <v>Training</v>
      </c>
      <c r="F24" s="12">
        <v>1</v>
      </c>
      <c r="G24" s="13">
        <f t="shared" si="2"/>
        <v>5</v>
      </c>
      <c r="H24" s="14">
        <f t="shared" si="3"/>
        <v>5</v>
      </c>
      <c r="I24" s="12" t="s">
        <v>15</v>
      </c>
      <c r="J24" s="11"/>
    </row>
    <row r="25" spans="1:10" ht="18" customHeight="1" x14ac:dyDescent="0.25">
      <c r="A25" s="9">
        <f t="shared" si="0"/>
        <v>20</v>
      </c>
      <c r="B25" s="15">
        <v>46088</v>
      </c>
      <c r="C25" s="16" t="s">
        <v>28</v>
      </c>
      <c r="D25" s="16" t="s">
        <v>22</v>
      </c>
      <c r="E25" s="9" t="str">
        <f t="shared" si="1"/>
        <v>Spiel</v>
      </c>
      <c r="F25" s="17">
        <v>1</v>
      </c>
      <c r="G25" s="13">
        <f t="shared" si="2"/>
        <v>5</v>
      </c>
      <c r="H25" s="14">
        <f t="shared" si="3"/>
        <v>5</v>
      </c>
      <c r="I25" s="17" t="s">
        <v>23</v>
      </c>
      <c r="J25" s="16"/>
    </row>
    <row r="26" spans="1:10" ht="18" customHeight="1" x14ac:dyDescent="0.25">
      <c r="A26" s="9" t="str">
        <f t="shared" si="0"/>
        <v/>
      </c>
      <c r="B26" s="10"/>
      <c r="C26" s="11"/>
      <c r="D26" s="11"/>
      <c r="E26" s="9" t="str">
        <f t="shared" si="1"/>
        <v/>
      </c>
      <c r="F26" s="12"/>
      <c r="G26" s="13" t="str">
        <f t="shared" si="2"/>
        <v/>
      </c>
      <c r="H26" s="14" t="str">
        <f t="shared" si="3"/>
        <v/>
      </c>
      <c r="I26" s="12"/>
      <c r="J26" s="11"/>
    </row>
    <row r="27" spans="1:10" ht="18" customHeight="1" x14ac:dyDescent="0.25">
      <c r="A27" s="9" t="str">
        <f t="shared" si="0"/>
        <v/>
      </c>
      <c r="B27" s="15"/>
      <c r="C27" s="16"/>
      <c r="D27" s="16"/>
      <c r="E27" s="9" t="str">
        <f t="shared" si="1"/>
        <v/>
      </c>
      <c r="F27" s="17"/>
      <c r="G27" s="13" t="str">
        <f t="shared" si="2"/>
        <v/>
      </c>
      <c r="H27" s="14" t="str">
        <f t="shared" si="3"/>
        <v/>
      </c>
      <c r="I27" s="17"/>
      <c r="J27" s="16"/>
    </row>
    <row r="28" spans="1:10" ht="18" customHeight="1" x14ac:dyDescent="0.25">
      <c r="A28" s="9" t="str">
        <f t="shared" si="0"/>
        <v/>
      </c>
      <c r="B28" s="10"/>
      <c r="C28" s="11"/>
      <c r="D28" s="11"/>
      <c r="E28" s="9" t="str">
        <f t="shared" si="1"/>
        <v/>
      </c>
      <c r="F28" s="12"/>
      <c r="G28" s="13" t="str">
        <f t="shared" si="2"/>
        <v/>
      </c>
      <c r="H28" s="14" t="str">
        <f t="shared" si="3"/>
        <v/>
      </c>
      <c r="I28" s="12"/>
      <c r="J28" s="11"/>
    </row>
    <row r="29" spans="1:10" ht="18" customHeight="1" x14ac:dyDescent="0.25">
      <c r="A29" s="9" t="str">
        <f t="shared" si="0"/>
        <v/>
      </c>
      <c r="B29" s="15"/>
      <c r="C29" s="16"/>
      <c r="D29" s="16"/>
      <c r="E29" s="9" t="str">
        <f t="shared" si="1"/>
        <v/>
      </c>
      <c r="F29" s="17"/>
      <c r="G29" s="13" t="str">
        <f t="shared" si="2"/>
        <v/>
      </c>
      <c r="H29" s="14" t="str">
        <f t="shared" si="3"/>
        <v/>
      </c>
      <c r="I29" s="17"/>
      <c r="J29" s="16"/>
    </row>
    <row r="30" spans="1:10" ht="18" customHeight="1" x14ac:dyDescent="0.25">
      <c r="A30" s="9" t="str">
        <f t="shared" si="0"/>
        <v/>
      </c>
      <c r="B30" s="10"/>
      <c r="C30" s="11"/>
      <c r="D30" s="11"/>
      <c r="E30" s="9" t="str">
        <f t="shared" si="1"/>
        <v/>
      </c>
      <c r="F30" s="12"/>
      <c r="G30" s="13" t="str">
        <f t="shared" si="2"/>
        <v/>
      </c>
      <c r="H30" s="14" t="str">
        <f t="shared" si="3"/>
        <v/>
      </c>
      <c r="I30" s="12"/>
      <c r="J30" s="11"/>
    </row>
    <row r="31" spans="1:10" ht="18" customHeight="1" x14ac:dyDescent="0.25">
      <c r="A31" s="9" t="str">
        <f t="shared" si="0"/>
        <v/>
      </c>
      <c r="B31" s="15"/>
      <c r="C31" s="16"/>
      <c r="D31" s="16"/>
      <c r="E31" s="9" t="str">
        <f t="shared" si="1"/>
        <v/>
      </c>
      <c r="F31" s="17"/>
      <c r="G31" s="13" t="str">
        <f t="shared" si="2"/>
        <v/>
      </c>
      <c r="H31" s="14" t="str">
        <f t="shared" si="3"/>
        <v/>
      </c>
      <c r="I31" s="17"/>
      <c r="J31" s="16"/>
    </row>
    <row r="32" spans="1:10" ht="18" customHeight="1" x14ac:dyDescent="0.25">
      <c r="A32" s="9" t="str">
        <f t="shared" si="0"/>
        <v/>
      </c>
      <c r="B32" s="10"/>
      <c r="C32" s="11"/>
      <c r="D32" s="11"/>
      <c r="E32" s="9" t="str">
        <f t="shared" si="1"/>
        <v/>
      </c>
      <c r="F32" s="12"/>
      <c r="G32" s="13" t="str">
        <f t="shared" si="2"/>
        <v/>
      </c>
      <c r="H32" s="14" t="str">
        <f t="shared" si="3"/>
        <v/>
      </c>
      <c r="I32" s="12"/>
      <c r="J32" s="11"/>
    </row>
    <row r="33" spans="1:10" ht="18" customHeight="1" x14ac:dyDescent="0.25">
      <c r="A33" s="9" t="str">
        <f t="shared" si="0"/>
        <v/>
      </c>
      <c r="B33" s="15"/>
      <c r="C33" s="16"/>
      <c r="D33" s="16"/>
      <c r="E33" s="9" t="str">
        <f t="shared" si="1"/>
        <v/>
      </c>
      <c r="F33" s="17"/>
      <c r="G33" s="13" t="str">
        <f t="shared" si="2"/>
        <v/>
      </c>
      <c r="H33" s="14" t="str">
        <f t="shared" si="3"/>
        <v/>
      </c>
      <c r="I33" s="17"/>
      <c r="J33" s="16"/>
    </row>
    <row r="34" spans="1:10" ht="18" customHeight="1" x14ac:dyDescent="0.25">
      <c r="A34" s="9" t="str">
        <f t="shared" si="0"/>
        <v/>
      </c>
      <c r="B34" s="10"/>
      <c r="C34" s="11"/>
      <c r="D34" s="11"/>
      <c r="E34" s="9" t="str">
        <f t="shared" si="1"/>
        <v/>
      </c>
      <c r="F34" s="12"/>
      <c r="G34" s="13" t="str">
        <f t="shared" si="2"/>
        <v/>
      </c>
      <c r="H34" s="14" t="str">
        <f t="shared" si="3"/>
        <v/>
      </c>
      <c r="I34" s="12"/>
      <c r="J34" s="11"/>
    </row>
    <row r="35" spans="1:10" ht="18" customHeight="1" x14ac:dyDescent="0.25">
      <c r="A35" s="9" t="str">
        <f t="shared" si="0"/>
        <v/>
      </c>
      <c r="B35" s="15"/>
      <c r="C35" s="16"/>
      <c r="D35" s="16"/>
      <c r="E35" s="9" t="str">
        <f t="shared" si="1"/>
        <v/>
      </c>
      <c r="F35" s="17"/>
      <c r="G35" s="13" t="str">
        <f t="shared" si="2"/>
        <v/>
      </c>
      <c r="H35" s="14" t="str">
        <f t="shared" si="3"/>
        <v/>
      </c>
      <c r="I35" s="17"/>
      <c r="J35" s="16"/>
    </row>
    <row r="36" spans="1:10" ht="18" customHeight="1" x14ac:dyDescent="0.25">
      <c r="A36" s="9" t="str">
        <f t="shared" si="0"/>
        <v/>
      </c>
      <c r="B36" s="10"/>
      <c r="C36" s="11"/>
      <c r="D36" s="11"/>
      <c r="E36" s="9" t="str">
        <f t="shared" si="1"/>
        <v/>
      </c>
      <c r="F36" s="12"/>
      <c r="G36" s="13" t="str">
        <f t="shared" si="2"/>
        <v/>
      </c>
      <c r="H36" s="14" t="str">
        <f t="shared" si="3"/>
        <v/>
      </c>
      <c r="I36" s="12"/>
      <c r="J36" s="11"/>
    </row>
    <row r="37" spans="1:10" ht="18" customHeight="1" x14ac:dyDescent="0.25">
      <c r="A37" s="9" t="str">
        <f t="shared" si="0"/>
        <v/>
      </c>
      <c r="B37" s="15"/>
      <c r="C37" s="16"/>
      <c r="D37" s="16"/>
      <c r="E37" s="9" t="str">
        <f t="shared" si="1"/>
        <v/>
      </c>
      <c r="F37" s="17"/>
      <c r="G37" s="13" t="str">
        <f t="shared" si="2"/>
        <v/>
      </c>
      <c r="H37" s="14" t="str">
        <f t="shared" si="3"/>
        <v/>
      </c>
      <c r="I37" s="17"/>
      <c r="J37" s="16"/>
    </row>
    <row r="38" spans="1:10" ht="18" customHeight="1" x14ac:dyDescent="0.25">
      <c r="A38" s="9" t="str">
        <f t="shared" ref="A38:A55" si="4">IF(C38="","",ROW()-5)</f>
        <v/>
      </c>
      <c r="B38" s="10"/>
      <c r="C38" s="11"/>
      <c r="D38" s="11"/>
      <c r="E38" s="9" t="str">
        <f t="shared" ref="E38:E69" si="5">IFERROR(INDEX(kat_Kategorie,MATCH(D38,kat_Verstoss,0)),"")</f>
        <v/>
      </c>
      <c r="F38" s="12"/>
      <c r="G38" s="13" t="str">
        <f t="shared" ref="G38:G55" si="6">IFERROR(INDEX(kat_Betrag,MATCH(D38,kat_Verstoss,0)),"")</f>
        <v/>
      </c>
      <c r="H38" s="14" t="str">
        <f t="shared" ref="H38:H69" si="7">IF(G38="","",IF(F38="",1,F38)*G38)</f>
        <v/>
      </c>
      <c r="I38" s="12"/>
      <c r="J38" s="11"/>
    </row>
    <row r="39" spans="1:10" ht="18" customHeight="1" x14ac:dyDescent="0.25">
      <c r="A39" s="9" t="str">
        <f t="shared" si="4"/>
        <v/>
      </c>
      <c r="B39" s="15"/>
      <c r="C39" s="16"/>
      <c r="D39" s="16"/>
      <c r="E39" s="9" t="str">
        <f t="shared" si="5"/>
        <v/>
      </c>
      <c r="F39" s="17"/>
      <c r="G39" s="13" t="str">
        <f t="shared" si="6"/>
        <v/>
      </c>
      <c r="H39" s="14" t="str">
        <f t="shared" si="7"/>
        <v/>
      </c>
      <c r="I39" s="17"/>
      <c r="J39" s="16"/>
    </row>
    <row r="40" spans="1:10" ht="18" customHeight="1" x14ac:dyDescent="0.25">
      <c r="A40" s="9" t="str">
        <f t="shared" si="4"/>
        <v/>
      </c>
      <c r="B40" s="10"/>
      <c r="C40" s="11"/>
      <c r="D40" s="11"/>
      <c r="E40" s="9" t="str">
        <f t="shared" si="5"/>
        <v/>
      </c>
      <c r="F40" s="12"/>
      <c r="G40" s="13" t="str">
        <f t="shared" si="6"/>
        <v/>
      </c>
      <c r="H40" s="14" t="str">
        <f t="shared" si="7"/>
        <v/>
      </c>
      <c r="I40" s="12"/>
      <c r="J40" s="11"/>
    </row>
    <row r="41" spans="1:10" ht="18" customHeight="1" x14ac:dyDescent="0.25">
      <c r="A41" s="9" t="str">
        <f t="shared" si="4"/>
        <v/>
      </c>
      <c r="B41" s="15"/>
      <c r="C41" s="16"/>
      <c r="D41" s="16"/>
      <c r="E41" s="9" t="str">
        <f t="shared" si="5"/>
        <v/>
      </c>
      <c r="F41" s="17"/>
      <c r="G41" s="13" t="str">
        <f t="shared" si="6"/>
        <v/>
      </c>
      <c r="H41" s="14" t="str">
        <f t="shared" si="7"/>
        <v/>
      </c>
      <c r="I41" s="17"/>
      <c r="J41" s="16"/>
    </row>
    <row r="42" spans="1:10" ht="18" customHeight="1" x14ac:dyDescent="0.25">
      <c r="A42" s="9" t="str">
        <f t="shared" si="4"/>
        <v/>
      </c>
      <c r="B42" s="10"/>
      <c r="C42" s="11"/>
      <c r="D42" s="11"/>
      <c r="E42" s="9" t="str">
        <f t="shared" si="5"/>
        <v/>
      </c>
      <c r="F42" s="12"/>
      <c r="G42" s="13" t="str">
        <f t="shared" si="6"/>
        <v/>
      </c>
      <c r="H42" s="14" t="str">
        <f t="shared" si="7"/>
        <v/>
      </c>
      <c r="I42" s="12"/>
      <c r="J42" s="11"/>
    </row>
    <row r="43" spans="1:10" ht="18" customHeight="1" x14ac:dyDescent="0.25">
      <c r="A43" s="9" t="str">
        <f t="shared" si="4"/>
        <v/>
      </c>
      <c r="B43" s="15"/>
      <c r="C43" s="16"/>
      <c r="D43" s="16"/>
      <c r="E43" s="9" t="str">
        <f t="shared" si="5"/>
        <v/>
      </c>
      <c r="F43" s="17"/>
      <c r="G43" s="13" t="str">
        <f t="shared" si="6"/>
        <v/>
      </c>
      <c r="H43" s="14" t="str">
        <f t="shared" si="7"/>
        <v/>
      </c>
      <c r="I43" s="17"/>
      <c r="J43" s="16"/>
    </row>
    <row r="44" spans="1:10" ht="18" customHeight="1" x14ac:dyDescent="0.25">
      <c r="A44" s="9" t="str">
        <f t="shared" si="4"/>
        <v/>
      </c>
      <c r="B44" s="10"/>
      <c r="C44" s="11"/>
      <c r="D44" s="11"/>
      <c r="E44" s="9" t="str">
        <f t="shared" si="5"/>
        <v/>
      </c>
      <c r="F44" s="12"/>
      <c r="G44" s="13" t="str">
        <f t="shared" si="6"/>
        <v/>
      </c>
      <c r="H44" s="14" t="str">
        <f t="shared" si="7"/>
        <v/>
      </c>
      <c r="I44" s="12"/>
      <c r="J44" s="11"/>
    </row>
    <row r="45" spans="1:10" ht="18" customHeight="1" x14ac:dyDescent="0.25">
      <c r="A45" s="9" t="str">
        <f t="shared" si="4"/>
        <v/>
      </c>
      <c r="B45" s="15"/>
      <c r="C45" s="16"/>
      <c r="D45" s="16"/>
      <c r="E45" s="9" t="str">
        <f t="shared" si="5"/>
        <v/>
      </c>
      <c r="F45" s="17"/>
      <c r="G45" s="13" t="str">
        <f t="shared" si="6"/>
        <v/>
      </c>
      <c r="H45" s="14" t="str">
        <f t="shared" si="7"/>
        <v/>
      </c>
      <c r="I45" s="17"/>
      <c r="J45" s="16"/>
    </row>
    <row r="46" spans="1:10" ht="18" customHeight="1" x14ac:dyDescent="0.25">
      <c r="A46" s="9" t="str">
        <f t="shared" si="4"/>
        <v/>
      </c>
      <c r="B46" s="10"/>
      <c r="C46" s="11"/>
      <c r="D46" s="11"/>
      <c r="E46" s="9" t="str">
        <f t="shared" si="5"/>
        <v/>
      </c>
      <c r="F46" s="12"/>
      <c r="G46" s="13" t="str">
        <f t="shared" si="6"/>
        <v/>
      </c>
      <c r="H46" s="14" t="str">
        <f t="shared" si="7"/>
        <v/>
      </c>
      <c r="I46" s="12"/>
      <c r="J46" s="11"/>
    </row>
    <row r="47" spans="1:10" ht="18" customHeight="1" x14ac:dyDescent="0.25">
      <c r="A47" s="9" t="str">
        <f t="shared" si="4"/>
        <v/>
      </c>
      <c r="B47" s="15"/>
      <c r="C47" s="16"/>
      <c r="D47" s="16"/>
      <c r="E47" s="9" t="str">
        <f t="shared" si="5"/>
        <v/>
      </c>
      <c r="F47" s="17"/>
      <c r="G47" s="13" t="str">
        <f t="shared" si="6"/>
        <v/>
      </c>
      <c r="H47" s="14" t="str">
        <f t="shared" si="7"/>
        <v/>
      </c>
      <c r="I47" s="17"/>
      <c r="J47" s="16"/>
    </row>
    <row r="48" spans="1:10" ht="18" customHeight="1" x14ac:dyDescent="0.25">
      <c r="A48" s="9" t="str">
        <f t="shared" si="4"/>
        <v/>
      </c>
      <c r="B48" s="10"/>
      <c r="C48" s="11"/>
      <c r="D48" s="11"/>
      <c r="E48" s="9" t="str">
        <f t="shared" si="5"/>
        <v/>
      </c>
      <c r="F48" s="12"/>
      <c r="G48" s="13" t="str">
        <f t="shared" si="6"/>
        <v/>
      </c>
      <c r="H48" s="14" t="str">
        <f t="shared" si="7"/>
        <v/>
      </c>
      <c r="I48" s="12"/>
      <c r="J48" s="11"/>
    </row>
    <row r="49" spans="1:10" ht="18" customHeight="1" x14ac:dyDescent="0.25">
      <c r="A49" s="9" t="str">
        <f t="shared" si="4"/>
        <v/>
      </c>
      <c r="B49" s="15"/>
      <c r="C49" s="16"/>
      <c r="D49" s="16"/>
      <c r="E49" s="9" t="str">
        <f t="shared" si="5"/>
        <v/>
      </c>
      <c r="F49" s="17"/>
      <c r="G49" s="13" t="str">
        <f t="shared" si="6"/>
        <v/>
      </c>
      <c r="H49" s="14" t="str">
        <f t="shared" si="7"/>
        <v/>
      </c>
      <c r="I49" s="17"/>
      <c r="J49" s="16"/>
    </row>
    <row r="50" spans="1:10" ht="18" customHeight="1" x14ac:dyDescent="0.25">
      <c r="A50" s="9" t="str">
        <f t="shared" si="4"/>
        <v/>
      </c>
      <c r="B50" s="10"/>
      <c r="C50" s="11"/>
      <c r="D50" s="11"/>
      <c r="E50" s="9" t="str">
        <f t="shared" si="5"/>
        <v/>
      </c>
      <c r="F50" s="12"/>
      <c r="G50" s="13" t="str">
        <f t="shared" si="6"/>
        <v/>
      </c>
      <c r="H50" s="14" t="str">
        <f t="shared" si="7"/>
        <v/>
      </c>
      <c r="I50" s="12"/>
      <c r="J50" s="11"/>
    </row>
    <row r="51" spans="1:10" ht="18" customHeight="1" x14ac:dyDescent="0.25">
      <c r="A51" s="9" t="str">
        <f t="shared" si="4"/>
        <v/>
      </c>
      <c r="B51" s="15"/>
      <c r="C51" s="16"/>
      <c r="D51" s="16"/>
      <c r="E51" s="9" t="str">
        <f t="shared" si="5"/>
        <v/>
      </c>
      <c r="F51" s="17"/>
      <c r="G51" s="13" t="str">
        <f t="shared" si="6"/>
        <v/>
      </c>
      <c r="H51" s="14" t="str">
        <f t="shared" si="7"/>
        <v/>
      </c>
      <c r="I51" s="17"/>
      <c r="J51" s="16"/>
    </row>
    <row r="52" spans="1:10" ht="18" customHeight="1" x14ac:dyDescent="0.25">
      <c r="A52" s="9" t="str">
        <f t="shared" si="4"/>
        <v/>
      </c>
      <c r="B52" s="10"/>
      <c r="C52" s="11"/>
      <c r="D52" s="11"/>
      <c r="E52" s="9" t="str">
        <f t="shared" si="5"/>
        <v/>
      </c>
      <c r="F52" s="12"/>
      <c r="G52" s="13" t="str">
        <f t="shared" si="6"/>
        <v/>
      </c>
      <c r="H52" s="14" t="str">
        <f t="shared" si="7"/>
        <v/>
      </c>
      <c r="I52" s="12"/>
      <c r="J52" s="11"/>
    </row>
    <row r="53" spans="1:10" ht="18" customHeight="1" x14ac:dyDescent="0.25">
      <c r="A53" s="9" t="str">
        <f t="shared" si="4"/>
        <v/>
      </c>
      <c r="B53" s="15"/>
      <c r="C53" s="16"/>
      <c r="D53" s="16"/>
      <c r="E53" s="9" t="str">
        <f t="shared" si="5"/>
        <v/>
      </c>
      <c r="F53" s="17"/>
      <c r="G53" s="13" t="str">
        <f t="shared" si="6"/>
        <v/>
      </c>
      <c r="H53" s="14" t="str">
        <f t="shared" si="7"/>
        <v/>
      </c>
      <c r="I53" s="17"/>
      <c r="J53" s="16"/>
    </row>
    <row r="54" spans="1:10" ht="18" customHeight="1" x14ac:dyDescent="0.25">
      <c r="A54" s="9" t="str">
        <f t="shared" si="4"/>
        <v/>
      </c>
      <c r="B54" s="10"/>
      <c r="C54" s="11"/>
      <c r="D54" s="11"/>
      <c r="E54" s="9" t="str">
        <f t="shared" si="5"/>
        <v/>
      </c>
      <c r="F54" s="12"/>
      <c r="G54" s="13" t="str">
        <f t="shared" si="6"/>
        <v/>
      </c>
      <c r="H54" s="14" t="str">
        <f t="shared" si="7"/>
        <v/>
      </c>
      <c r="I54" s="12"/>
      <c r="J54" s="11"/>
    </row>
    <row r="55" spans="1:10" ht="18" customHeight="1" x14ac:dyDescent="0.25">
      <c r="A55" s="9" t="str">
        <f t="shared" si="4"/>
        <v/>
      </c>
      <c r="B55" s="15"/>
      <c r="C55" s="16"/>
      <c r="D55" s="16"/>
      <c r="E55" s="9" t="str">
        <f t="shared" si="5"/>
        <v/>
      </c>
      <c r="F55" s="17"/>
      <c r="G55" s="13" t="str">
        <f t="shared" si="6"/>
        <v/>
      </c>
      <c r="H55" s="14" t="str">
        <f t="shared" si="7"/>
        <v/>
      </c>
      <c r="I55" s="17"/>
      <c r="J55" s="16"/>
    </row>
    <row r="56" spans="1:10" ht="21.75" customHeight="1" x14ac:dyDescent="0.25">
      <c r="A56" s="3" t="s">
        <v>55</v>
      </c>
      <c r="B56" s="3"/>
      <c r="C56" s="3"/>
      <c r="D56" s="3"/>
      <c r="E56" s="3"/>
      <c r="F56" s="3"/>
      <c r="G56" s="3"/>
      <c r="H56" s="18">
        <f>SUM(H6:H55)</f>
        <v>170</v>
      </c>
      <c r="I56" s="19"/>
      <c r="J56" s="19"/>
    </row>
  </sheetData>
  <autoFilter ref="A5:J55" xr:uid="{00000000-0009-0000-0000-000000000000}"/>
  <mergeCells count="4">
    <mergeCell ref="A1:J1"/>
    <mergeCell ref="A2:J2"/>
    <mergeCell ref="A3:J3"/>
    <mergeCell ref="A56:G56"/>
  </mergeCells>
  <dataValidations count="4">
    <dataValidation type="list" allowBlank="1" showErrorMessage="1" errorTitle="Ungültige Eingabe" error="Bitte einen Spieler aus der Liste wählen." promptTitle="Spieler" prompt="Spieler aus der Liste wählen" sqref="C6:C55" xr:uid="{00000000-0002-0000-0000-000000000000}">
      <formula1>Spielerliste</formula1>
      <formula2>0</formula2>
    </dataValidation>
    <dataValidation type="list" allowBlank="1" showErrorMessage="1" errorTitle="Ungültige Eingabe" error="Bitte einen Verstoß aus dem Katalog wählen." promptTitle="Verstoß" prompt="Verstoß aus dem Strafenkatalog wählen – Betrag erscheint automatisch" sqref="D6:D55" xr:uid="{00000000-0002-0000-0000-000001000000}">
      <formula1>kat_Verstoss</formula1>
      <formula2>0</formula2>
    </dataValidation>
    <dataValidation type="list" allowBlank="1" showErrorMessage="1" errorTitle="Ungültige Eingabe" error="Bitte Ja oder Nein wählen." sqref="I6:I55" xr:uid="{00000000-0002-0000-0000-000002000000}">
      <formula1>JaNein</formula1>
      <formula2>0</formula2>
    </dataValidation>
    <dataValidation type="whole" operator="greaterThanOrEqual" allowBlank="1" showErrorMessage="1" errorTitle="Ungültige Anzahl" error="Bitte eine ganze Zahl ab 1 eingeben." promptTitle="Anzahl" prompt="Einheiten/Anzahl (z. B. bei „je 5 Min“). Leer = 1" sqref="F6:F55" xr:uid="{00000000-0002-0000-0000-000003000000}">
      <formula1>1</formula1>
      <formula2>0</formula2>
    </dataValidation>
  </dataValidations>
  <pageMargins left="0.75" right="0.75" top="1" bottom="1" header="0.511811023622047" footer="0.511811023622047"/>
  <pageSetup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C99A3B"/>
  </sheetPr>
  <dimension ref="A1:G25"/>
  <sheetViews>
    <sheetView showGridLines="0" zoomScale="110" zoomScaleNormal="110" workbookViewId="0">
      <pane ySplit="5" topLeftCell="A6" activePane="bottomLeft" state="frozen"/>
      <selection pane="bottomLeft"/>
    </sheetView>
  </sheetViews>
  <sheetFormatPr baseColWidth="10" defaultColWidth="8.7109375" defaultRowHeight="15" x14ac:dyDescent="0.25"/>
  <cols>
    <col min="1" max="1" width="6" customWidth="1"/>
    <col min="2" max="2" width="15" customWidth="1"/>
    <col min="3" max="3" width="40" customWidth="1"/>
    <col min="4" max="4" width="13" customWidth="1"/>
    <col min="5" max="5" width="26" customWidth="1"/>
    <col min="6" max="6" width="3" customWidth="1"/>
    <col min="7" max="7" width="12" customWidth="1"/>
  </cols>
  <sheetData>
    <row r="1" spans="1:7" ht="33.75" customHeight="1" x14ac:dyDescent="0.25">
      <c r="A1" s="6" t="s">
        <v>56</v>
      </c>
      <c r="B1" s="6"/>
      <c r="C1" s="6"/>
      <c r="D1" s="6"/>
      <c r="E1" s="6"/>
    </row>
    <row r="2" spans="1:7" ht="19.5" customHeight="1" x14ac:dyDescent="0.25">
      <c r="A2" s="5" t="s">
        <v>57</v>
      </c>
      <c r="B2" s="5"/>
      <c r="C2" s="5"/>
      <c r="D2" s="5"/>
      <c r="E2" s="5"/>
    </row>
    <row r="3" spans="1:7" ht="25.5" customHeight="1" x14ac:dyDescent="0.25">
      <c r="A3" s="2" t="s">
        <v>58</v>
      </c>
      <c r="B3" s="2"/>
      <c r="C3" s="2"/>
      <c r="D3" s="2"/>
      <c r="E3" s="2"/>
    </row>
    <row r="4" spans="1:7" ht="6" customHeight="1" x14ac:dyDescent="0.25"/>
    <row r="5" spans="1:7" ht="24" customHeight="1" x14ac:dyDescent="0.25">
      <c r="A5" s="8" t="s">
        <v>3</v>
      </c>
      <c r="B5" s="8" t="s">
        <v>7</v>
      </c>
      <c r="C5" s="8" t="s">
        <v>6</v>
      </c>
      <c r="D5" s="8" t="s">
        <v>59</v>
      </c>
      <c r="E5" s="8" t="s">
        <v>60</v>
      </c>
      <c r="G5" s="20" t="s">
        <v>61</v>
      </c>
    </row>
    <row r="6" spans="1:7" ht="18" customHeight="1" x14ac:dyDescent="0.25">
      <c r="A6" s="12">
        <v>1</v>
      </c>
      <c r="B6" s="21" t="s">
        <v>62</v>
      </c>
      <c r="C6" s="11" t="s">
        <v>14</v>
      </c>
      <c r="D6" s="22">
        <v>1</v>
      </c>
      <c r="E6" s="23" t="s">
        <v>63</v>
      </c>
      <c r="G6" s="24" t="s">
        <v>15</v>
      </c>
    </row>
    <row r="7" spans="1:7" ht="18" customHeight="1" x14ac:dyDescent="0.25">
      <c r="A7" s="17">
        <v>2</v>
      </c>
      <c r="B7" s="21" t="s">
        <v>62</v>
      </c>
      <c r="C7" s="16" t="s">
        <v>48</v>
      </c>
      <c r="D7" s="25">
        <v>10</v>
      </c>
      <c r="E7" s="26" t="s">
        <v>64</v>
      </c>
      <c r="G7" s="24" t="s">
        <v>23</v>
      </c>
    </row>
    <row r="8" spans="1:7" ht="18" customHeight="1" x14ac:dyDescent="0.25">
      <c r="A8" s="12">
        <v>3</v>
      </c>
      <c r="B8" s="21" t="s">
        <v>62</v>
      </c>
      <c r="C8" s="11" t="s">
        <v>18</v>
      </c>
      <c r="D8" s="22">
        <v>5</v>
      </c>
      <c r="E8" s="23" t="s">
        <v>65</v>
      </c>
    </row>
    <row r="9" spans="1:7" ht="18" customHeight="1" x14ac:dyDescent="0.25">
      <c r="A9" s="17">
        <v>4</v>
      </c>
      <c r="B9" s="21" t="s">
        <v>62</v>
      </c>
      <c r="C9" s="16" t="s">
        <v>40</v>
      </c>
      <c r="D9" s="25">
        <v>3</v>
      </c>
      <c r="E9" s="26" t="s">
        <v>65</v>
      </c>
    </row>
    <row r="10" spans="1:7" ht="18" customHeight="1" x14ac:dyDescent="0.25">
      <c r="A10" s="12">
        <v>5</v>
      </c>
      <c r="B10" s="21" t="s">
        <v>62</v>
      </c>
      <c r="C10" s="11" t="s">
        <v>20</v>
      </c>
      <c r="D10" s="22">
        <v>2</v>
      </c>
      <c r="E10" s="23" t="s">
        <v>65</v>
      </c>
    </row>
    <row r="11" spans="1:7" ht="18" customHeight="1" x14ac:dyDescent="0.25">
      <c r="A11" s="17">
        <v>6</v>
      </c>
      <c r="B11" s="27" t="s">
        <v>66</v>
      </c>
      <c r="C11" s="16" t="s">
        <v>29</v>
      </c>
      <c r="D11" s="25">
        <v>2</v>
      </c>
      <c r="E11" s="26" t="s">
        <v>63</v>
      </c>
    </row>
    <row r="12" spans="1:7" ht="18" customHeight="1" x14ac:dyDescent="0.25">
      <c r="A12" s="12">
        <v>7</v>
      </c>
      <c r="B12" s="27" t="s">
        <v>66</v>
      </c>
      <c r="C12" s="11" t="s">
        <v>26</v>
      </c>
      <c r="D12" s="22">
        <v>25</v>
      </c>
      <c r="E12" s="23" t="s">
        <v>67</v>
      </c>
    </row>
    <row r="13" spans="1:7" ht="18" customHeight="1" x14ac:dyDescent="0.25">
      <c r="A13" s="17">
        <v>8</v>
      </c>
      <c r="B13" s="27" t="s">
        <v>66</v>
      </c>
      <c r="C13" s="16" t="s">
        <v>22</v>
      </c>
      <c r="D13" s="25">
        <v>5</v>
      </c>
      <c r="E13" s="26" t="s">
        <v>68</v>
      </c>
    </row>
    <row r="14" spans="1:7" ht="18" customHeight="1" x14ac:dyDescent="0.25">
      <c r="A14" s="12">
        <v>9</v>
      </c>
      <c r="B14" s="27" t="s">
        <v>66</v>
      </c>
      <c r="C14" s="11" t="s">
        <v>45</v>
      </c>
      <c r="D14" s="22">
        <v>15</v>
      </c>
      <c r="E14" s="23" t="s">
        <v>68</v>
      </c>
    </row>
    <row r="15" spans="1:7" ht="18" customHeight="1" x14ac:dyDescent="0.25">
      <c r="A15" s="17">
        <v>10</v>
      </c>
      <c r="B15" s="27" t="s">
        <v>66</v>
      </c>
      <c r="C15" s="16" t="s">
        <v>32</v>
      </c>
      <c r="D15" s="25">
        <v>20</v>
      </c>
      <c r="E15" s="26" t="s">
        <v>68</v>
      </c>
    </row>
    <row r="16" spans="1:7" ht="18" customHeight="1" x14ac:dyDescent="0.25">
      <c r="A16" s="12">
        <v>11</v>
      </c>
      <c r="B16" s="27" t="s">
        <v>66</v>
      </c>
      <c r="C16" s="11" t="s">
        <v>69</v>
      </c>
      <c r="D16" s="22">
        <v>50</v>
      </c>
      <c r="E16" s="23" t="s">
        <v>68</v>
      </c>
    </row>
    <row r="17" spans="1:5" ht="18" customHeight="1" x14ac:dyDescent="0.25">
      <c r="A17" s="17">
        <v>12</v>
      </c>
      <c r="B17" s="27" t="s">
        <v>66</v>
      </c>
      <c r="C17" s="16" t="s">
        <v>52</v>
      </c>
      <c r="D17" s="25">
        <v>5</v>
      </c>
      <c r="E17" s="26" t="s">
        <v>65</v>
      </c>
    </row>
    <row r="18" spans="1:5" ht="18" customHeight="1" x14ac:dyDescent="0.25">
      <c r="A18" s="12">
        <v>13</v>
      </c>
      <c r="B18" s="28" t="s">
        <v>70</v>
      </c>
      <c r="C18" s="11" t="s">
        <v>71</v>
      </c>
      <c r="D18" s="22">
        <v>3</v>
      </c>
      <c r="E18" s="23" t="s">
        <v>65</v>
      </c>
    </row>
    <row r="19" spans="1:5" ht="18" customHeight="1" x14ac:dyDescent="0.25">
      <c r="A19" s="17">
        <v>14</v>
      </c>
      <c r="B19" s="28" t="s">
        <v>70</v>
      </c>
      <c r="C19" s="16" t="s">
        <v>42</v>
      </c>
      <c r="D19" s="25">
        <v>5</v>
      </c>
      <c r="E19" s="26" t="s">
        <v>65</v>
      </c>
    </row>
    <row r="20" spans="1:5" ht="18" customHeight="1" x14ac:dyDescent="0.25">
      <c r="A20" s="12">
        <v>15</v>
      </c>
      <c r="B20" s="28" t="s">
        <v>70</v>
      </c>
      <c r="C20" s="11" t="s">
        <v>72</v>
      </c>
      <c r="D20" s="22">
        <v>8</v>
      </c>
      <c r="E20" s="23" t="s">
        <v>64</v>
      </c>
    </row>
    <row r="21" spans="1:5" ht="18" customHeight="1" x14ac:dyDescent="0.25">
      <c r="A21" s="17">
        <v>16</v>
      </c>
      <c r="B21" s="29" t="s">
        <v>73</v>
      </c>
      <c r="C21" s="16" t="s">
        <v>35</v>
      </c>
      <c r="D21" s="25">
        <v>10</v>
      </c>
      <c r="E21" s="26" t="s">
        <v>65</v>
      </c>
    </row>
    <row r="22" spans="1:5" ht="18" customHeight="1" x14ac:dyDescent="0.25">
      <c r="A22" s="12">
        <v>17</v>
      </c>
      <c r="B22" s="29" t="s">
        <v>73</v>
      </c>
      <c r="C22" s="11" t="s">
        <v>38</v>
      </c>
      <c r="D22" s="22">
        <v>15</v>
      </c>
      <c r="E22" s="23" t="s">
        <v>74</v>
      </c>
    </row>
    <row r="23" spans="1:5" ht="18" customHeight="1" x14ac:dyDescent="0.25">
      <c r="A23" s="17">
        <v>18</v>
      </c>
      <c r="B23" s="29" t="s">
        <v>73</v>
      </c>
      <c r="C23" s="16" t="s">
        <v>49</v>
      </c>
      <c r="D23" s="25">
        <v>5</v>
      </c>
      <c r="E23" s="26" t="s">
        <v>65</v>
      </c>
    </row>
    <row r="24" spans="1:5" ht="18" customHeight="1" x14ac:dyDescent="0.25">
      <c r="A24" s="12">
        <v>19</v>
      </c>
      <c r="B24" s="29" t="s">
        <v>73</v>
      </c>
      <c r="C24" s="11" t="s">
        <v>75</v>
      </c>
      <c r="D24" s="22">
        <v>5</v>
      </c>
      <c r="E24" s="23" t="s">
        <v>65</v>
      </c>
    </row>
    <row r="25" spans="1:5" ht="18" customHeight="1" x14ac:dyDescent="0.25">
      <c r="A25" s="17">
        <v>20</v>
      </c>
      <c r="B25" s="29" t="s">
        <v>73</v>
      </c>
      <c r="C25" s="16" t="s">
        <v>54</v>
      </c>
      <c r="D25" s="25">
        <v>20</v>
      </c>
      <c r="E25" s="26" t="s">
        <v>65</v>
      </c>
    </row>
  </sheetData>
  <autoFilter ref="A5:E25" xr:uid="{00000000-0009-0000-0000-000001000000}"/>
  <mergeCells count="3">
    <mergeCell ref="A1:E1"/>
    <mergeCell ref="A2:E2"/>
    <mergeCell ref="A3:E3"/>
  </mergeCells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2E7D46"/>
  </sheetPr>
  <dimension ref="A1:G24"/>
  <sheetViews>
    <sheetView showGridLines="0" zoomScale="110" zoomScaleNormal="110" workbookViewId="0">
      <pane ySplit="7" topLeftCell="A8" activePane="bottomLeft" state="frozen"/>
      <selection pane="bottomLeft"/>
    </sheetView>
  </sheetViews>
  <sheetFormatPr baseColWidth="10" defaultColWidth="8.7109375" defaultRowHeight="15" x14ac:dyDescent="0.25"/>
  <cols>
    <col min="1" max="1" width="3" customWidth="1"/>
    <col min="2" max="2" width="22" customWidth="1"/>
    <col min="3" max="3" width="13" customWidth="1"/>
    <col min="4" max="4" width="16" customWidth="1"/>
    <col min="5" max="5" width="15" customWidth="1"/>
    <col min="6" max="6" width="14" customWidth="1"/>
    <col min="7" max="7" width="3" customWidth="1"/>
  </cols>
  <sheetData>
    <row r="1" spans="1:7" ht="33.75" customHeight="1" x14ac:dyDescent="0.25">
      <c r="A1" s="6" t="s">
        <v>76</v>
      </c>
      <c r="B1" s="6"/>
      <c r="C1" s="6"/>
      <c r="D1" s="6"/>
      <c r="E1" s="6"/>
      <c r="F1" s="6"/>
      <c r="G1" s="6"/>
    </row>
    <row r="2" spans="1:7" ht="19.5" customHeight="1" x14ac:dyDescent="0.25">
      <c r="A2" s="5" t="s">
        <v>77</v>
      </c>
      <c r="B2" s="5"/>
      <c r="C2" s="5"/>
      <c r="D2" s="5"/>
      <c r="E2" s="5"/>
      <c r="F2" s="5"/>
      <c r="G2" s="5"/>
    </row>
    <row r="3" spans="1:7" ht="7.5" customHeight="1" x14ac:dyDescent="0.25"/>
    <row r="4" spans="1:7" ht="18" customHeight="1" x14ac:dyDescent="0.25">
      <c r="B4" s="30" t="s">
        <v>78</v>
      </c>
      <c r="C4" s="30" t="s">
        <v>79</v>
      </c>
      <c r="D4" s="30" t="s">
        <v>80</v>
      </c>
      <c r="E4" s="30" t="s">
        <v>81</v>
      </c>
    </row>
    <row r="5" spans="1:7" ht="30" customHeight="1" x14ac:dyDescent="0.25">
      <c r="B5" s="31">
        <f>COUNT('Strafen-Tracker'!$H$6:$H$55)</f>
        <v>20</v>
      </c>
      <c r="C5" s="32">
        <f>SUM('Strafen-Tracker'!$H$6:$H$55)</f>
        <v>170</v>
      </c>
      <c r="D5" s="33">
        <f>SUMIF('Strafen-Tracker'!$I$6:$I$55,"Ja",'Strafen-Tracker'!$H$6:$H$55)</f>
        <v>61</v>
      </c>
      <c r="E5" s="34">
        <f>SUM('Strafen-Tracker'!$H$6:$H$55)-SUMIF('Strafen-Tracker'!$I$6:$I$55,"Ja",'Strafen-Tracker'!$H$6:$H$55)</f>
        <v>109</v>
      </c>
    </row>
    <row r="6" spans="1:7" ht="7.5" customHeight="1" x14ac:dyDescent="0.25"/>
    <row r="7" spans="1:7" ht="21.75" customHeight="1" x14ac:dyDescent="0.25">
      <c r="B7" s="7" t="s">
        <v>5</v>
      </c>
      <c r="C7" s="7" t="s">
        <v>82</v>
      </c>
      <c r="D7" s="7" t="s">
        <v>83</v>
      </c>
      <c r="E7" s="7" t="s">
        <v>11</v>
      </c>
      <c r="F7" s="7" t="s">
        <v>84</v>
      </c>
    </row>
    <row r="8" spans="1:7" ht="18" customHeight="1" x14ac:dyDescent="0.25">
      <c r="B8" s="35" t="s">
        <v>13</v>
      </c>
      <c r="C8" s="12">
        <f>COUNTIF('Strafen-Tracker'!$C$6:$C$55,$B8)</f>
        <v>2</v>
      </c>
      <c r="D8" s="22">
        <f>SUMIF('Strafen-Tracker'!$C$6:$C$55,$B8,'Strafen-Tracker'!$H$6:$H$55)</f>
        <v>8</v>
      </c>
      <c r="E8" s="22">
        <f>SUMIFS('Strafen-Tracker'!$H$6:$H$55,'Strafen-Tracker'!$C$6:$C$55,$B8,'Strafen-Tracker'!$I$6:$I$55,"Ja")</f>
        <v>8</v>
      </c>
      <c r="F8" s="36">
        <f t="shared" ref="F8:F21" si="0">D8-E8</f>
        <v>0</v>
      </c>
    </row>
    <row r="9" spans="1:7" ht="18" customHeight="1" x14ac:dyDescent="0.25">
      <c r="B9" s="37" t="s">
        <v>21</v>
      </c>
      <c r="C9" s="17">
        <f>COUNTIF('Strafen-Tracker'!$C$6:$C$55,$B9)</f>
        <v>2</v>
      </c>
      <c r="D9" s="25">
        <f>SUMIF('Strafen-Tracker'!$C$6:$C$55,$B9,'Strafen-Tracker'!$H$6:$H$55)</f>
        <v>10</v>
      </c>
      <c r="E9" s="25">
        <f>SUMIFS('Strafen-Tracker'!$H$6:$H$55,'Strafen-Tracker'!$C$6:$C$55,$B9,'Strafen-Tracker'!$I$6:$I$55,"Ja")</f>
        <v>5</v>
      </c>
      <c r="F9" s="38">
        <f t="shared" si="0"/>
        <v>5</v>
      </c>
    </row>
    <row r="10" spans="1:7" ht="18" customHeight="1" x14ac:dyDescent="0.25">
      <c r="B10" s="35" t="s">
        <v>17</v>
      </c>
      <c r="C10" s="12">
        <f>COUNTIF('Strafen-Tracker'!$C$6:$C$55,$B10)</f>
        <v>1</v>
      </c>
      <c r="D10" s="22">
        <f>SUMIF('Strafen-Tracker'!$C$6:$C$55,$B10,'Strafen-Tracker'!$H$6:$H$55)</f>
        <v>5</v>
      </c>
      <c r="E10" s="22">
        <f>SUMIFS('Strafen-Tracker'!$H$6:$H$55,'Strafen-Tracker'!$C$6:$C$55,$B10,'Strafen-Tracker'!$I$6:$I$55,"Ja")</f>
        <v>5</v>
      </c>
      <c r="F10" s="36">
        <f t="shared" si="0"/>
        <v>0</v>
      </c>
    </row>
    <row r="11" spans="1:7" ht="18" customHeight="1" x14ac:dyDescent="0.25">
      <c r="B11" s="37" t="s">
        <v>19</v>
      </c>
      <c r="C11" s="17">
        <f>COUNTIF('Strafen-Tracker'!$C$6:$C$55,$B11)</f>
        <v>2</v>
      </c>
      <c r="D11" s="25">
        <f>SUMIF('Strafen-Tracker'!$C$6:$C$55,$B11,'Strafen-Tracker'!$H$6:$H$55)</f>
        <v>8</v>
      </c>
      <c r="E11" s="25">
        <f>SUMIFS('Strafen-Tracker'!$H$6:$H$55,'Strafen-Tracker'!$C$6:$C$55,$B11,'Strafen-Tracker'!$I$6:$I$55,"Ja")</f>
        <v>2</v>
      </c>
      <c r="F11" s="38">
        <f t="shared" si="0"/>
        <v>6</v>
      </c>
    </row>
    <row r="12" spans="1:7" ht="18" customHeight="1" x14ac:dyDescent="0.25">
      <c r="B12" s="35" t="s">
        <v>25</v>
      </c>
      <c r="C12" s="12">
        <f>COUNTIF('Strafen-Tracker'!$C$6:$C$55,$B12)</f>
        <v>2</v>
      </c>
      <c r="D12" s="22">
        <f>SUMIF('Strafen-Tracker'!$C$6:$C$55,$B12,'Strafen-Tracker'!$H$6:$H$55)</f>
        <v>45</v>
      </c>
      <c r="E12" s="22">
        <f>SUMIFS('Strafen-Tracker'!$H$6:$H$55,'Strafen-Tracker'!$C$6:$C$55,$B12,'Strafen-Tracker'!$I$6:$I$55,"Ja")</f>
        <v>0</v>
      </c>
      <c r="F12" s="36">
        <f t="shared" si="0"/>
        <v>45</v>
      </c>
    </row>
    <row r="13" spans="1:7" ht="18" customHeight="1" x14ac:dyDescent="0.25">
      <c r="B13" s="37" t="s">
        <v>28</v>
      </c>
      <c r="C13" s="17">
        <f>COUNTIF('Strafen-Tracker'!$C$6:$C$55,$B13)</f>
        <v>2</v>
      </c>
      <c r="D13" s="25">
        <f>SUMIF('Strafen-Tracker'!$C$6:$C$55,$B13,'Strafen-Tracker'!$H$6:$H$55)</f>
        <v>9</v>
      </c>
      <c r="E13" s="25">
        <f>SUMIFS('Strafen-Tracker'!$H$6:$H$55,'Strafen-Tracker'!$C$6:$C$55,$B13,'Strafen-Tracker'!$I$6:$I$55,"Ja")</f>
        <v>4</v>
      </c>
      <c r="F13" s="38">
        <f t="shared" si="0"/>
        <v>5</v>
      </c>
    </row>
    <row r="14" spans="1:7" ht="18" customHeight="1" x14ac:dyDescent="0.25">
      <c r="B14" s="35" t="s">
        <v>31</v>
      </c>
      <c r="C14" s="12">
        <f>COUNTIF('Strafen-Tracker'!$C$6:$C$55,$B14)</f>
        <v>2</v>
      </c>
      <c r="D14" s="22">
        <f>SUMIF('Strafen-Tracker'!$C$6:$C$55,$B14,'Strafen-Tracker'!$H$6:$H$55)</f>
        <v>25</v>
      </c>
      <c r="E14" s="22">
        <f>SUMIFS('Strafen-Tracker'!$H$6:$H$55,'Strafen-Tracker'!$C$6:$C$55,$B14,'Strafen-Tracker'!$I$6:$I$55,"Ja")</f>
        <v>5</v>
      </c>
      <c r="F14" s="36">
        <f t="shared" si="0"/>
        <v>20</v>
      </c>
    </row>
    <row r="15" spans="1:7" ht="18" customHeight="1" x14ac:dyDescent="0.25">
      <c r="B15" s="37" t="s">
        <v>37</v>
      </c>
      <c r="C15" s="17">
        <f>COUNTIF('Strafen-Tracker'!$C$6:$C$55,$B15)</f>
        <v>1</v>
      </c>
      <c r="D15" s="25">
        <f>SUMIF('Strafen-Tracker'!$C$6:$C$55,$B15,'Strafen-Tracker'!$H$6:$H$55)</f>
        <v>15</v>
      </c>
      <c r="E15" s="25">
        <f>SUMIFS('Strafen-Tracker'!$H$6:$H$55,'Strafen-Tracker'!$C$6:$C$55,$B15,'Strafen-Tracker'!$I$6:$I$55,"Ja")</f>
        <v>15</v>
      </c>
      <c r="F15" s="38">
        <f t="shared" si="0"/>
        <v>0</v>
      </c>
    </row>
    <row r="16" spans="1:7" ht="18" customHeight="1" x14ac:dyDescent="0.25">
      <c r="B16" s="35" t="s">
        <v>34</v>
      </c>
      <c r="C16" s="12">
        <f>COUNTIF('Strafen-Tracker'!$C$6:$C$55,$B16)</f>
        <v>1</v>
      </c>
      <c r="D16" s="22">
        <f>SUMIF('Strafen-Tracker'!$C$6:$C$55,$B16,'Strafen-Tracker'!$H$6:$H$55)</f>
        <v>10</v>
      </c>
      <c r="E16" s="22">
        <f>SUMIFS('Strafen-Tracker'!$H$6:$H$55,'Strafen-Tracker'!$C$6:$C$55,$B16,'Strafen-Tracker'!$I$6:$I$55,"Ja")</f>
        <v>10</v>
      </c>
      <c r="F16" s="36">
        <f t="shared" si="0"/>
        <v>0</v>
      </c>
    </row>
    <row r="17" spans="2:6" ht="18" customHeight="1" x14ac:dyDescent="0.25">
      <c r="B17" s="37" t="s">
        <v>39</v>
      </c>
      <c r="C17" s="17">
        <f>COUNTIF('Strafen-Tracker'!$C$6:$C$55,$B17)</f>
        <v>1</v>
      </c>
      <c r="D17" s="25">
        <f>SUMIF('Strafen-Tracker'!$C$6:$C$55,$B17,'Strafen-Tracker'!$H$6:$H$55)</f>
        <v>3</v>
      </c>
      <c r="E17" s="25">
        <f>SUMIFS('Strafen-Tracker'!$H$6:$H$55,'Strafen-Tracker'!$C$6:$C$55,$B17,'Strafen-Tracker'!$I$6:$I$55,"Ja")</f>
        <v>0</v>
      </c>
      <c r="F17" s="38">
        <f t="shared" si="0"/>
        <v>3</v>
      </c>
    </row>
    <row r="18" spans="2:6" ht="18" customHeight="1" x14ac:dyDescent="0.25">
      <c r="B18" s="35" t="s">
        <v>41</v>
      </c>
      <c r="C18" s="12">
        <f>COUNTIF('Strafen-Tracker'!$C$6:$C$55,$B18)</f>
        <v>1</v>
      </c>
      <c r="D18" s="22">
        <f>SUMIF('Strafen-Tracker'!$C$6:$C$55,$B18,'Strafen-Tracker'!$H$6:$H$55)</f>
        <v>5</v>
      </c>
      <c r="E18" s="22">
        <f>SUMIFS('Strafen-Tracker'!$H$6:$H$55,'Strafen-Tracker'!$C$6:$C$55,$B18,'Strafen-Tracker'!$I$6:$I$55,"Ja")</f>
        <v>5</v>
      </c>
      <c r="F18" s="36">
        <f t="shared" si="0"/>
        <v>0</v>
      </c>
    </row>
    <row r="19" spans="2:6" ht="18" customHeight="1" x14ac:dyDescent="0.25">
      <c r="B19" s="37" t="s">
        <v>44</v>
      </c>
      <c r="C19" s="17">
        <f>COUNTIF('Strafen-Tracker'!$C$6:$C$55,$B19)</f>
        <v>1</v>
      </c>
      <c r="D19" s="25">
        <f>SUMIF('Strafen-Tracker'!$C$6:$C$55,$B19,'Strafen-Tracker'!$H$6:$H$55)</f>
        <v>15</v>
      </c>
      <c r="E19" s="25">
        <f>SUMIFS('Strafen-Tracker'!$H$6:$H$55,'Strafen-Tracker'!$C$6:$C$55,$B19,'Strafen-Tracker'!$I$6:$I$55,"Ja")</f>
        <v>0</v>
      </c>
      <c r="F19" s="38">
        <f t="shared" si="0"/>
        <v>15</v>
      </c>
    </row>
    <row r="20" spans="2:6" ht="18" customHeight="1" x14ac:dyDescent="0.25">
      <c r="B20" s="35" t="s">
        <v>46</v>
      </c>
      <c r="C20" s="12">
        <f>COUNTIF('Strafen-Tracker'!$C$6:$C$55,$B20)</f>
        <v>1</v>
      </c>
      <c r="D20" s="22">
        <f>SUMIF('Strafen-Tracker'!$C$6:$C$55,$B20,'Strafen-Tracker'!$H$6:$H$55)</f>
        <v>2</v>
      </c>
      <c r="E20" s="22">
        <f>SUMIFS('Strafen-Tracker'!$H$6:$H$55,'Strafen-Tracker'!$C$6:$C$55,$B20,'Strafen-Tracker'!$I$6:$I$55,"Ja")</f>
        <v>2</v>
      </c>
      <c r="F20" s="36">
        <f t="shared" si="0"/>
        <v>0</v>
      </c>
    </row>
    <row r="21" spans="2:6" ht="18" customHeight="1" x14ac:dyDescent="0.25">
      <c r="B21" s="37" t="s">
        <v>47</v>
      </c>
      <c r="C21" s="17">
        <f>COUNTIF('Strafen-Tracker'!$C$6:$C$55,$B21)</f>
        <v>1</v>
      </c>
      <c r="D21" s="25">
        <f>SUMIF('Strafen-Tracker'!$C$6:$C$55,$B21,'Strafen-Tracker'!$H$6:$H$55)</f>
        <v>10</v>
      </c>
      <c r="E21" s="25">
        <f>SUMIFS('Strafen-Tracker'!$H$6:$H$55,'Strafen-Tracker'!$C$6:$C$55,$B21,'Strafen-Tracker'!$I$6:$I$55,"Ja")</f>
        <v>0</v>
      </c>
      <c r="F21" s="38">
        <f t="shared" si="0"/>
        <v>10</v>
      </c>
    </row>
    <row r="22" spans="2:6" ht="21.75" customHeight="1" x14ac:dyDescent="0.25">
      <c r="B22" s="39" t="s">
        <v>10</v>
      </c>
      <c r="C22" s="8">
        <f>SUM(C8:C21)</f>
        <v>20</v>
      </c>
      <c r="D22" s="18">
        <f>SUM(D8:D21)</f>
        <v>170</v>
      </c>
      <c r="E22" s="18">
        <f>SUM(E8:E21)</f>
        <v>61</v>
      </c>
      <c r="F22" s="18">
        <f>SUM(F8:F21)</f>
        <v>109</v>
      </c>
    </row>
    <row r="24" spans="2:6" ht="27.75" customHeight="1" x14ac:dyDescent="0.25">
      <c r="B24" s="1" t="s">
        <v>85</v>
      </c>
      <c r="C24" s="1"/>
      <c r="D24" s="1"/>
      <c r="E24" s="1"/>
      <c r="F24" s="1"/>
    </row>
  </sheetData>
  <mergeCells count="3">
    <mergeCell ref="A1:G1"/>
    <mergeCell ref="A2:G2"/>
    <mergeCell ref="B24:F24"/>
  </mergeCells>
  <pageMargins left="0.75" right="0.75" top="1" bottom="1" header="0.511811023622047" footer="0.511811023622047"/>
  <pageSetup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5</vt:i4>
      </vt:variant>
    </vt:vector>
  </HeadingPairs>
  <TitlesOfParts>
    <vt:vector size="8" baseType="lpstr">
      <vt:lpstr>Strafen-Tracker</vt:lpstr>
      <vt:lpstr>Strafenkatalog</vt:lpstr>
      <vt:lpstr>Übersicht</vt:lpstr>
      <vt:lpstr>JaNein</vt:lpstr>
      <vt:lpstr>kat_Betrag</vt:lpstr>
      <vt:lpstr>kat_Kategorie</vt:lpstr>
      <vt:lpstr>kat_Verstoss</vt:lpstr>
      <vt:lpstr>Spielerliste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Sergio Jiménez Canales</cp:lastModifiedBy>
  <cp:revision>0</cp:revision>
  <dcterms:created xsi:type="dcterms:W3CDTF">2026-08-17T05:14:07Z</dcterms:created>
  <dcterms:modified xsi:type="dcterms:W3CDTF">2026-08-18T06:47:40Z</dcterms:modified>
  <dc:language>en-US</dc:language>
</cp:coreProperties>
</file>