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📊 Jahresübersicht" sheetId="1" state="visible" r:id="rId3"/>
    <sheet name="⚡ Strom" sheetId="2" state="visible" r:id="rId4"/>
    <sheet name="🔥 Gas" sheetId="3" state="visible" r:id="rId5"/>
    <sheet name="💧 Wasser" sheetId="4" state="visible" r:id="rId6"/>
    <sheet name="🏠 Stammdaten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<sst xmlns="http://schemas.openxmlformats.org/spreadsheetml/2006/main" count="235" uniqueCount="140">
  <si>
    <t xml:space="preserve">ZÄHLERSTÄNDE &amp; ENERGIEVERBRAUCH  ·  JAHRESÜBERSICHT 2026</t>
  </si>
  <si>
    <t xml:space="preserve">Objekt / Liegenschaft:  Musterstraße 12 · 10115 Berlin  ·  Erfassungsjahr: 2026</t>
  </si>
  <si>
    <t xml:space="preserve">⚡  STROM</t>
  </si>
  <si>
    <t xml:space="preserve">🔥  GAS</t>
  </si>
  <si>
    <t xml:space="preserve">💧  WASSER</t>
  </si>
  <si>
    <t xml:space="preserve">💰  GESAMT</t>
  </si>
  <si>
    <t xml:space="preserve">Jahresgesamtkosten</t>
  </si>
  <si>
    <t xml:space="preserve">Monat</t>
  </si>
  <si>
    <t xml:space="preserve">Strom (kWh)</t>
  </si>
  <si>
    <t xml:space="preserve">Kosten €</t>
  </si>
  <si>
    <t xml:space="preserve">Gas (m³)</t>
  </si>
  <si>
    <t xml:space="preserve">Wasser (m³)</t>
  </si>
  <si>
    <t xml:space="preserve">Januar</t>
  </si>
  <si>
    <t xml:space="preserve">Februar</t>
  </si>
  <si>
    <t xml:space="preserve">März</t>
  </si>
  <si>
    <t xml:space="preserve">April</t>
  </si>
  <si>
    <t xml:space="preserve">Mai</t>
  </si>
  <si>
    <t xml:space="preserve">Juni</t>
  </si>
  <si>
    <t xml:space="preserve">Juli</t>
  </si>
  <si>
    <t xml:space="preserve">August</t>
  </si>
  <si>
    <t xml:space="preserve">September</t>
  </si>
  <si>
    <t xml:space="preserve">Oktober</t>
  </si>
  <si>
    <t xml:space="preserve">November</t>
  </si>
  <si>
    <t xml:space="preserve">Dezember</t>
  </si>
  <si>
    <t xml:space="preserve">JAHRESSUMME</t>
  </si>
  <si>
    <t xml:space="preserve">💡  Tipp: Preise pro Einheit in den jeweiligen Zählerblättern (Zeile 4) anpassen – alle Berechnungen aktualisieren sich automatisch.</t>
  </si>
  <si>
    <t xml:space="preserve">⚡  STROM  ·  Zählererfassung 2026</t>
  </si>
  <si>
    <t xml:space="preserve">Zählernummer: 1-STR-4820267  ·  Einheit: kWh  ·  Standort: Musterstraße 12, 10115 Berlin</t>
  </si>
  <si>
    <t xml:space="preserve">Arbeitspreis (kWh):</t>
  </si>
  <si>
    <t xml:space="preserve">Grundpreis (mtl.):</t>
  </si>
  <si>
    <t xml:space="preserve">Startwert 01.01.2026:</t>
  </si>
  <si>
    <t xml:space="preserve">Zählerstand
(kWh)</t>
  </si>
  <si>
    <t xml:space="preserve">Verbrauch
(kWh)</t>
  </si>
  <si>
    <t xml:space="preserve">Verbrauchskosten
(€)</t>
  </si>
  <si>
    <t xml:space="preserve">Grundpreis
(€)</t>
  </si>
  <si>
    <t xml:space="preserve">Gesamtkosten
(€)</t>
  </si>
  <si>
    <t xml:space="preserve">Abweichung Ø
(kWh / m³)</t>
  </si>
  <si>
    <t xml:space="preserve">Bemerkung</t>
  </si>
  <si>
    <t xml:space="preserve">Heizung läuft noch</t>
  </si>
  <si>
    <t xml:space="preserve">Urlaub 10 Tage</t>
  </si>
  <si>
    <t xml:space="preserve">Klimaanlage</t>
  </si>
  <si>
    <t xml:space="preserve">Waschmaschine getauscht</t>
  </si>
  <si>
    <t xml:space="preserve">Mehrverbrauch Heizung</t>
  </si>
  <si>
    <t xml:space="preserve">Jahresende</t>
  </si>
  <si>
    <t xml:space="preserve">Gesamt (kWh)</t>
  </si>
  <si>
    <t xml:space="preserve">Ø / Monat (kWh)</t>
  </si>
  <si>
    <t xml:space="preserve">Verbrauchskosten</t>
  </si>
  <si>
    <t xml:space="preserve">Grundpreise</t>
  </si>
  <si>
    <t xml:space="preserve">Maximum (Monat)</t>
  </si>
  <si>
    <t xml:space="preserve">Minimum (Monat)</t>
  </si>
  <si>
    <t xml:space="preserve">🔥  GAS / WÄRME  ·  Zählererfassung 2026</t>
  </si>
  <si>
    <t xml:space="preserve">Zählernummer: G-NAT-00388812  ·  Einheit: m³  ·  Standort: Musterstraße 12, 10115 Berlin</t>
  </si>
  <si>
    <t xml:space="preserve">Arbeitspreis (m³):</t>
  </si>
  <si>
    <t xml:space="preserve">Zählerstand
(m³)</t>
  </si>
  <si>
    <t xml:space="preserve">Verbrauch
(m³)</t>
  </si>
  <si>
    <t xml:space="preserve">Heizperiode</t>
  </si>
  <si>
    <t xml:space="preserve">Urlaub</t>
  </si>
  <si>
    <t xml:space="preserve">Herbst</t>
  </si>
  <si>
    <t xml:space="preserve">Gesamt (m³)</t>
  </si>
  <si>
    <t xml:space="preserve">Ø / Monat (m³)</t>
  </si>
  <si>
    <t xml:space="preserve">💧  WASSER  ·  Zählererfassung 2026</t>
  </si>
  <si>
    <t xml:space="preserve">Zählernummer: W-KAL-77241005  ·  Einheit: m³  ·  Standort: Musterstraße 12, 10115 Berlin</t>
  </si>
  <si>
    <t xml:space="preserve">Gartenbewässerung</t>
  </si>
  <si>
    <t xml:space="preserve">Garten</t>
  </si>
  <si>
    <t xml:space="preserve">Garten + Pool</t>
  </si>
  <si>
    <t xml:space="preserve">🏠  STAMMDATEN  ·  OBJEKT &amp; ZÄHLERINFORMATIONEN</t>
  </si>
  <si>
    <t xml:space="preserve">Pflege diese Daten zu Saisonbeginn oder bei Zählerwechsel · Vertragspartner &amp; Kontakte zentral erfassen</t>
  </si>
  <si>
    <t xml:space="preserve">📍  OBJEKT &amp; EIGENTÜMER</t>
  </si>
  <si>
    <t xml:space="preserve">Objektbezeichnung</t>
  </si>
  <si>
    <t xml:space="preserve">Wohnhaus / Mietobjekt</t>
  </si>
  <si>
    <t xml:space="preserve">Straße &amp; Hausnummer</t>
  </si>
  <si>
    <t xml:space="preserve">Musterstraße 12</t>
  </si>
  <si>
    <t xml:space="preserve">PLZ / Ort</t>
  </si>
  <si>
    <t xml:space="preserve">10115 Berlin</t>
  </si>
  <si>
    <t xml:space="preserve">Eigentümer / Verwalter</t>
  </si>
  <si>
    <t xml:space="preserve">Max Mustermann GmbH</t>
  </si>
  <si>
    <t xml:space="preserve">Telefon</t>
  </si>
  <si>
    <t xml:space="preserve">+49 30 123456-0</t>
  </si>
  <si>
    <t xml:space="preserve">E-Mail</t>
  </si>
  <si>
    <t xml:space="preserve">verwaltung@muster.de</t>
  </si>
  <si>
    <t xml:space="preserve">Ansprechpartner</t>
  </si>
  <si>
    <t xml:space="preserve">Thomas Muster</t>
  </si>
  <si>
    <t xml:space="preserve">⚡  STROMZÄHLER</t>
  </si>
  <si>
    <t xml:space="preserve">Zählernummer</t>
  </si>
  <si>
    <t xml:space="preserve">1-STR-4820267</t>
  </si>
  <si>
    <t xml:space="preserve">Netzbetreiber</t>
  </si>
  <si>
    <t xml:space="preserve">Stadtwerk Muster GmbH</t>
  </si>
  <si>
    <t xml:space="preserve">Vertragskontonummer</t>
  </si>
  <si>
    <t xml:space="preserve">KTO-2026-8814</t>
  </si>
  <si>
    <t xml:space="preserve">Tarif / Produkt</t>
  </si>
  <si>
    <t xml:space="preserve">Haushaltsstrom Basis</t>
  </si>
  <si>
    <t xml:space="preserve">Arbeitspreis (€/kWh)</t>
  </si>
  <si>
    <t xml:space="preserve">0,324 €</t>
  </si>
  <si>
    <t xml:space="preserve">inkl. MwSt.</t>
  </si>
  <si>
    <t xml:space="preserve">Grundpreis (€/Monat)</t>
  </si>
  <si>
    <t xml:space="preserve">9,90 €</t>
  </si>
  <si>
    <t xml:space="preserve">Vertragsbeginn</t>
  </si>
  <si>
    <t xml:space="preserve">01.01.2025</t>
  </si>
  <si>
    <t xml:space="preserve">Nächste Kündigung</t>
  </si>
  <si>
    <t xml:space="preserve">31.12.2026</t>
  </si>
  <si>
    <t xml:space="preserve">Notfallnummer</t>
  </si>
  <si>
    <t xml:space="preserve">0800 123 456 7</t>
  </si>
  <si>
    <t xml:space="preserve">24h-Entstörung</t>
  </si>
  <si>
    <t xml:space="preserve">🔥  GASZÄHLER</t>
  </si>
  <si>
    <t xml:space="preserve">G-NAT-00388812</t>
  </si>
  <si>
    <t xml:space="preserve">Gasnetzbetreiber</t>
  </si>
  <si>
    <t xml:space="preserve">Netz Muster Nord GmbH</t>
  </si>
  <si>
    <t xml:space="preserve">KTO-2026-3341</t>
  </si>
  <si>
    <t xml:space="preserve">Erdgas Komfort</t>
  </si>
  <si>
    <t xml:space="preserve">Arbeitspreis (€/m³)</t>
  </si>
  <si>
    <t xml:space="preserve">0,118 €</t>
  </si>
  <si>
    <t xml:space="preserve">12,50 €</t>
  </si>
  <si>
    <t xml:space="preserve">Zustandszahl (Z)</t>
  </si>
  <si>
    <t xml:space="preserve">0,9652</t>
  </si>
  <si>
    <t xml:space="preserve">lt. Netzbetreiber</t>
  </si>
  <si>
    <t xml:space="preserve">Brennwert (kWh/m³)</t>
  </si>
  <si>
    <t xml:space="preserve">10,25</t>
  </si>
  <si>
    <t xml:space="preserve">aktueller Wert</t>
  </si>
  <si>
    <t xml:space="preserve">01.03.2024</t>
  </si>
  <si>
    <t xml:space="preserve">28.02.2027</t>
  </si>
  <si>
    <t xml:space="preserve">💧  WASSERZÄHLER</t>
  </si>
  <si>
    <t xml:space="preserve">W-KAL-77241005</t>
  </si>
  <si>
    <t xml:space="preserve">Wasserversorger</t>
  </si>
  <si>
    <t xml:space="preserve">Berliner Wasserwerke Muster</t>
  </si>
  <si>
    <t xml:space="preserve">KTO-2026-0092</t>
  </si>
  <si>
    <t xml:space="preserve">Haushalt Standard</t>
  </si>
  <si>
    <t xml:space="preserve">Frischwasser (€/m³)</t>
  </si>
  <si>
    <t xml:space="preserve">2,85 €</t>
  </si>
  <si>
    <t xml:space="preserve">Abwasser (€/m³)</t>
  </si>
  <si>
    <t xml:space="preserve">2,40 €</t>
  </si>
  <si>
    <t xml:space="preserve">Grundgebühr (€/Monat)</t>
  </si>
  <si>
    <t xml:space="preserve">6,20 €</t>
  </si>
  <si>
    <t xml:space="preserve">Zählertyp</t>
  </si>
  <si>
    <t xml:space="preserve">Kaltwasserzähler Qn 2,5</t>
  </si>
  <si>
    <t xml:space="preserve">Letzter Zählerwechsel</t>
  </si>
  <si>
    <t xml:space="preserve">15.04.2022</t>
  </si>
  <si>
    <t xml:space="preserve">Eichdatum</t>
  </si>
  <si>
    <t xml:space="preserve">01.01.2022</t>
  </si>
  <si>
    <t xml:space="preserve">Gültig bis 31.12.2027</t>
  </si>
  <si>
    <t xml:space="preserve">ℹ️  Diese Stammdaten dienen der schnellen Orientierung bei Rückfragen beim Versorger. Bitte stets aktuell halten.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</si>
</sst>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&quot; kWh&quot;"/>
    <numFmt numFmtId="166" formatCode="#,##0&quot; m³&quot;"/>
    <numFmt numFmtId="167" formatCode="#,##0.00&quot; €&quot;"/>
    <numFmt numFmtId="168" formatCode="#,##0"/>
    <numFmt numFmtId="169" formatCode="#,##0.000&quot; €&quot;"/>
    <numFmt numFmtId="170" formatCode="#,##0.000"/>
    <numFmt numFmtId="171" formatCode="\+#,##0.000;\-#,##0.000;0.000"/>
  </numFmts>
  <fonts count="3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i val="true"/>
      <sz val="10"/>
      <color rgb="FFA8C5BF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16"/>
      <color rgb="FF2C3E50"/>
      <name val="Calibri"/>
      <family val="0"/>
      <charset val="1"/>
    </font>
    <font>
      <b val="true"/>
      <sz val="16"/>
      <color rgb="FFC0672A"/>
      <name val="Calibri"/>
      <family val="0"/>
      <charset val="1"/>
    </font>
    <font>
      <b val="true"/>
      <sz val="10"/>
      <color rgb="FFC0672A"/>
      <name val="Calibri"/>
      <family val="0"/>
      <charset val="1"/>
    </font>
    <font>
      <i val="true"/>
      <sz val="8"/>
      <color rgb="FF6B7C7B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1A7D6F"/>
      <name val="Calibri"/>
      <family val="0"/>
      <charset val="1"/>
    </font>
    <font>
      <sz val="10"/>
      <color rgb="FF1C2526"/>
      <name val="Calibri"/>
      <family val="0"/>
      <charset val="1"/>
    </font>
    <font>
      <sz val="10"/>
      <color rgb="FF1A7D6F"/>
      <name val="Calibri"/>
      <family val="0"/>
      <charset val="1"/>
    </font>
    <font>
      <sz val="10"/>
      <color rgb="FF1A5C6E"/>
      <name val="Calibri"/>
      <family val="0"/>
      <charset val="1"/>
    </font>
    <font>
      <sz val="10"/>
      <color rgb="FF0F7B8B"/>
      <name val="Calibri"/>
      <family val="0"/>
      <charset val="1"/>
    </font>
    <font>
      <b val="true"/>
      <sz val="10"/>
      <color rgb="FF1A5C6E"/>
      <name val="Calibri"/>
      <family val="0"/>
      <charset val="1"/>
    </font>
    <font>
      <b val="true"/>
      <sz val="10"/>
      <color rgb="FF0F7B8B"/>
      <name val="Calibri"/>
      <family val="0"/>
      <charset val="1"/>
    </font>
    <font>
      <i val="true"/>
      <sz val="9"/>
      <color rgb="FF6B7C7B"/>
      <name val="Calibri"/>
      <family val="0"/>
      <charset val="1"/>
    </font>
    <font>
      <b val="true"/>
      <sz val="18"/>
      <color rgb="FFFFFFFF"/>
      <name val="Calibri"/>
      <family val="0"/>
      <charset val="1"/>
    </font>
    <font>
      <b val="true"/>
      <sz val="10"/>
      <color rgb="FF1C2526"/>
      <name val="Calibri"/>
      <family val="0"/>
      <charset val="1"/>
    </font>
    <font>
      <b val="true"/>
      <sz val="11"/>
      <color rgb="FF1A7D6F"/>
      <name val="Calibri"/>
      <family val="0"/>
      <charset val="1"/>
    </font>
    <font>
      <b val="true"/>
      <sz val="11"/>
      <color rgb="FFC0672A"/>
      <name val="Calibri"/>
      <family val="0"/>
      <charset val="1"/>
    </font>
    <font>
      <b val="true"/>
      <sz val="11"/>
      <color rgb="FF2C3E50"/>
      <name val="Calibri"/>
      <family val="0"/>
      <charset val="1"/>
    </font>
    <font>
      <sz val="10"/>
      <color rgb="FF6B7C7B"/>
      <name val="Calibri"/>
      <family val="0"/>
      <charset val="1"/>
    </font>
    <font>
      <i val="true"/>
      <sz val="10"/>
      <color rgb="FF6B7C7B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2C3E50"/>
        <bgColor rgb="FF0F5048"/>
      </patternFill>
    </fill>
    <fill>
      <patternFill patternType="solid">
        <fgColor rgb="FF1A7D6F"/>
        <bgColor rgb="FF0F7B8B"/>
      </patternFill>
    </fill>
    <fill>
      <patternFill patternType="solid">
        <fgColor rgb="FF1A5C6E"/>
        <bgColor rgb="FF0F5048"/>
      </patternFill>
    </fill>
    <fill>
      <patternFill patternType="solid">
        <fgColor rgb="FF0F7B8B"/>
        <bgColor rgb="FF1A7D6F"/>
      </patternFill>
    </fill>
    <fill>
      <patternFill patternType="solid">
        <fgColor rgb="FFE6F4F1"/>
        <bgColor rgb="FFD5EDE9"/>
      </patternFill>
    </fill>
    <fill>
      <patternFill patternType="solid">
        <fgColor rgb="FFFEF3E2"/>
        <bgColor rgb="FFF9F9F9"/>
      </patternFill>
    </fill>
    <fill>
      <patternFill patternType="solid">
        <fgColor rgb="FFFAFBF8"/>
        <bgColor rgb="FFF9F9F9"/>
      </patternFill>
    </fill>
    <fill>
      <patternFill patternType="solid">
        <fgColor rgb="FFD5EDE9"/>
        <bgColor rgb="FFE6F4F1"/>
      </patternFill>
    </fill>
    <fill>
      <patternFill patternType="solid">
        <fgColor rgb="FF239B8A"/>
        <bgColor rgb="FF1A7D6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0F5048"/>
      </left>
      <right style="thin">
        <color rgb="FF0F5048"/>
      </right>
      <top style="thin">
        <color rgb="FF0F5048"/>
      </top>
      <bottom style="thin">
        <color rgb="FF0F5048"/>
      </bottom>
      <diagonal/>
    </border>
    <border diagonalUp="false" diagonalDown="false">
      <left style="thin">
        <color rgb="FFB2C7C3"/>
      </left>
      <right style="thin">
        <color rgb="FFB2C7C3"/>
      </right>
      <top style="thin">
        <color rgb="FFB2C7C3"/>
      </top>
      <bottom style="thin">
        <color rgb="FFB2C7C3"/>
      </bottom>
      <diagonal/>
    </border>
    <border diagonalUp="false" diagonalDown="false">
      <left style="medium">
        <color rgb="FF2C3E50"/>
      </left>
      <right style="medium">
        <color rgb="FF2C3E50"/>
      </right>
      <top style="medium">
        <color rgb="FF2C3E50"/>
      </top>
      <bottom style="medium">
        <color rgb="FF2C3E50"/>
      </bottom>
      <diagonal/>
    </border>
    <border diagonalUp="false" diagonalDown="false">
      <left style="medium">
        <color rgb="FF1A7D6F"/>
      </left>
      <right style="medium">
        <color rgb="FF1A7D6F"/>
      </right>
      <top style="medium">
        <color rgb="FF1A7D6F"/>
      </top>
      <bottom style="medium">
        <color rgb="FF1A7D6F"/>
      </bottom>
      <diagonal/>
    </border>
    <border diagonalUp="false" diagonalDown="false">
      <left style="medium">
        <color rgb="FFC0672A"/>
      </left>
      <right style="medium">
        <color rgb="FFC0672A"/>
      </right>
      <top style="medium">
        <color rgb="FFC0672A"/>
      </top>
      <bottom style="medium">
        <color rgb="FFC0672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9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8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9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3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8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3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2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7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8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9" fontId="22" fillId="9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3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4" fillId="9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1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3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5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5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9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1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3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5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5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8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2" fillId="9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5" fillId="9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3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5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3" fillId="8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9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9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8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8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F7B8B"/>
      <rgbColor rgb="FFB2C7C3"/>
      <rgbColor rgb="FF878787"/>
      <rgbColor rgb="FF9999FF"/>
      <rgbColor rgb="FF993366"/>
      <rgbColor rgb="FFFEF3E2"/>
      <rgbColor rgb="FFD5EDE9"/>
      <rgbColor rgb="FF660066"/>
      <rgbColor rgb="FFFF8080"/>
      <rgbColor rgb="FF1A5C6E"/>
      <rgbColor rgb="FFD9D9D9"/>
      <rgbColor rgb="FF000080"/>
      <rgbColor rgb="FFFF00FF"/>
      <rgbColor rgb="FFFFFF00"/>
      <rgbColor rgb="FF00FFFF"/>
      <rgbColor rgb="FF800080"/>
      <rgbColor rgb="FF800000"/>
      <rgbColor rgb="FF1A7D6F"/>
      <rgbColor rgb="FF0000FF"/>
      <rgbColor rgb="FF00CCFF"/>
      <rgbColor rgb="FFE6F4F1"/>
      <rgbColor rgb="FFF9F9F9"/>
      <rgbColor rgb="FFFAFBF8"/>
      <rgbColor rgb="FFA8C5BF"/>
      <rgbColor rgb="FFFF99CC"/>
      <rgbColor rgb="FFCC99FF"/>
      <rgbColor rgb="FFFFCC99"/>
      <rgbColor rgb="FF4F81BD"/>
      <rgbColor rgb="FF33CCCC"/>
      <rgbColor rgb="FF99CC00"/>
      <rgbColor rgb="FFFFCC00"/>
      <rgbColor rgb="FFFF9900"/>
      <rgbColor rgb="FFC0672A"/>
      <rgbColor rgb="FF6B7C7B"/>
      <rgbColor rgb="FF7D8C8A"/>
      <rgbColor rgb="FF0F5048"/>
      <rgbColor rgb="FF239B8A"/>
      <rgbColor rgb="FF003300"/>
      <rgbColor rgb="FF1C2526"/>
      <rgbColor rgb="FF993300"/>
      <rgbColor rgb="FF993366"/>
      <rgbColor rgb="FF333399"/>
      <rgbColor rgb="FF2C3E5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⚡  STROM – Monatlicher Verbrauch 2026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"Verbrauch (kWh)"</c:f>
              <c:strCache>
                <c:ptCount val="1"/>
                <c:pt idx="0">
                  <c:v>Verbrauch (kWh)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'⚡ Strom'!$B$8:$B$19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'⚡ Strom'!$D$8:$D$19</c:f>
              <c:numCache>
                <c:formatCode>#,##0.000</c:formatCode>
                <c:ptCount val="12"/>
                <c:pt idx="0">
                  <c:v>250.119999999999</c:v>
                </c:pt>
                <c:pt idx="1">
                  <c:v>345.220000000001</c:v>
                </c:pt>
                <c:pt idx="2">
                  <c:v>224.84</c:v>
                </c:pt>
                <c:pt idx="3">
                  <c:v>200.369999999999</c:v>
                </c:pt>
                <c:pt idx="4">
                  <c:v>159.760000000002</c:v>
                </c:pt>
                <c:pt idx="5">
                  <c:v>160.559999999998</c:v>
                </c:pt>
                <c:pt idx="6">
                  <c:v>159.57</c:v>
                </c:pt>
                <c:pt idx="7">
                  <c:v>195.32</c:v>
                </c:pt>
                <c:pt idx="8">
                  <c:v>234.450000000001</c:v>
                </c:pt>
                <c:pt idx="9">
                  <c:v>280.780000000003</c:v>
                </c:pt>
                <c:pt idx="10">
                  <c:v>334.34</c:v>
                </c:pt>
                <c:pt idx="11">
                  <c:v>364.669999999998</c:v>
                </c:pt>
              </c:numCache>
            </c:numRef>
          </c:val>
        </c:ser>
        <c:gapWidth val="150"/>
        <c:overlap val="0"/>
        <c:axId val="61302755"/>
        <c:axId val="21360858"/>
      </c:barChart>
      <c:catAx>
        <c:axId val="61302755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Monat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1360858"/>
        <c:crosses val="autoZero"/>
        <c:auto val="1"/>
        <c:lblAlgn val="ctr"/>
        <c:lblOffset val="100"/>
        <c:noMultiLvlLbl val="0"/>
      </c:catAx>
      <c:valAx>
        <c:axId val="2136085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kWh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130275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🔥  GAS / WÄRME – Monatlicher Verbrauch 2026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"Verbrauch (m³)"</c:f>
              <c:strCache>
                <c:ptCount val="1"/>
                <c:pt idx="0">
                  <c:v>Verbrauch (m³)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'🔥 Gas'!$B$8:$B$19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'🔥 Gas'!$D$8:$D$19</c:f>
              <c:numCache>
                <c:formatCode>#,##0.000</c:formatCode>
                <c:ptCount val="12"/>
                <c:pt idx="0">
                  <c:v>141.799999999999</c:v>
                </c:pt>
                <c:pt idx="1">
                  <c:v>152.400000000001</c:v>
                </c:pt>
                <c:pt idx="2">
                  <c:v>124.299999999999</c:v>
                </c:pt>
                <c:pt idx="3">
                  <c:v>41.6000000000004</c:v>
                </c:pt>
                <c:pt idx="4">
                  <c:v>22.1999999999989</c:v>
                </c:pt>
                <c:pt idx="5">
                  <c:v>16.2000000000007</c:v>
                </c:pt>
                <c:pt idx="6">
                  <c:v>14.7000000000007</c:v>
                </c:pt>
                <c:pt idx="7">
                  <c:v>17.5</c:v>
                </c:pt>
                <c:pt idx="8">
                  <c:v>32.2999999999993</c:v>
                </c:pt>
                <c:pt idx="9">
                  <c:v>69.6000000000004</c:v>
                </c:pt>
                <c:pt idx="10">
                  <c:v>115.799999999999</c:v>
                </c:pt>
                <c:pt idx="11">
                  <c:v>146.6</c:v>
                </c:pt>
              </c:numCache>
            </c:numRef>
          </c:val>
        </c:ser>
        <c:gapWidth val="150"/>
        <c:overlap val="0"/>
        <c:axId val="47560384"/>
        <c:axId val="72451433"/>
      </c:barChart>
      <c:catAx>
        <c:axId val="47560384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Monat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2451433"/>
        <c:crosses val="autoZero"/>
        <c:auto val="1"/>
        <c:lblAlgn val="ctr"/>
        <c:lblOffset val="100"/>
        <c:noMultiLvlLbl val="0"/>
      </c:catAx>
      <c:valAx>
        <c:axId val="7245143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m³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756038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💧  WASSER – Monatlicher Verbrauch 2026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"Verbrauch (m³)"</c:f>
              <c:strCache>
                <c:ptCount val="1"/>
                <c:pt idx="0">
                  <c:v>Verbrauch (m³)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'💧 Wasser'!$B$8:$B$19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'💧 Wasser'!$D$8:$D$19</c:f>
              <c:numCache>
                <c:formatCode>#,##0.000</c:formatCode>
                <c:ptCount val="12"/>
                <c:pt idx="0">
                  <c:v>14.3</c:v>
                </c:pt>
                <c:pt idx="1">
                  <c:v>14.5</c:v>
                </c:pt>
                <c:pt idx="2">
                  <c:v>14.8</c:v>
                </c:pt>
                <c:pt idx="3">
                  <c:v>15.3000000000002</c:v>
                </c:pt>
                <c:pt idx="4">
                  <c:v>16.5</c:v>
                </c:pt>
                <c:pt idx="5">
                  <c:v>16.8</c:v>
                </c:pt>
                <c:pt idx="6">
                  <c:v>16.8999999999999</c:v>
                </c:pt>
                <c:pt idx="7">
                  <c:v>17.7</c:v>
                </c:pt>
                <c:pt idx="8">
                  <c:v>15.4000000000001</c:v>
                </c:pt>
                <c:pt idx="9">
                  <c:v>14.7</c:v>
                </c:pt>
                <c:pt idx="10">
                  <c:v>14.1999999999998</c:v>
                </c:pt>
                <c:pt idx="11">
                  <c:v>14.4000000000001</c:v>
                </c:pt>
              </c:numCache>
            </c:numRef>
          </c:val>
        </c:ser>
        <c:gapWidth val="150"/>
        <c:overlap val="0"/>
        <c:axId val="31548138"/>
        <c:axId val="1919435"/>
      </c:barChart>
      <c:catAx>
        <c:axId val="31548138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Monat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919435"/>
        <c:crosses val="autoZero"/>
        <c:auto val="1"/>
        <c:lblAlgn val="ctr"/>
        <c:lblOffset val="100"/>
        <c:noMultiLvlLbl val="0"/>
      </c:catAx>
      <c:valAx>
        <c:axId val="191943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m³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154813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3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22</xdr:row>
      <xdr:rowOff>0</xdr:rowOff>
    </xdr:from>
    <xdr:to>
      <xdr:col>7</xdr:col>
      <xdr:colOff>136080</xdr:colOff>
      <xdr:row>37</xdr:row>
      <xdr:rowOff>170640</xdr:rowOff>
    </xdr:to>
    <xdr:graphicFrame>
      <xdr:nvGraphicFramePr>
        <xdr:cNvPr id="0" name="Chart 1"/>
        <xdr:cNvGraphicFramePr/>
      </xdr:nvGraphicFramePr>
      <xdr:xfrm>
        <a:off x="141120" y="5391000"/>
        <a:ext cx="6479640" cy="35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22</xdr:row>
      <xdr:rowOff>0</xdr:rowOff>
    </xdr:from>
    <xdr:to>
      <xdr:col>7</xdr:col>
      <xdr:colOff>136080</xdr:colOff>
      <xdr:row>37</xdr:row>
      <xdr:rowOff>170640</xdr:rowOff>
    </xdr:to>
    <xdr:graphicFrame>
      <xdr:nvGraphicFramePr>
        <xdr:cNvPr id="1" name="Chart 1"/>
        <xdr:cNvGraphicFramePr/>
      </xdr:nvGraphicFramePr>
      <xdr:xfrm>
        <a:off x="141120" y="5391000"/>
        <a:ext cx="6479640" cy="35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22</xdr:row>
      <xdr:rowOff>0</xdr:rowOff>
    </xdr:from>
    <xdr:to>
      <xdr:col>7</xdr:col>
      <xdr:colOff>136080</xdr:colOff>
      <xdr:row>37</xdr:row>
      <xdr:rowOff>170640</xdr:rowOff>
    </xdr:to>
    <xdr:graphicFrame>
      <xdr:nvGraphicFramePr>
        <xdr:cNvPr id="2" name="Chart 1"/>
        <xdr:cNvGraphicFramePr/>
      </xdr:nvGraphicFramePr>
      <xdr:xfrm>
        <a:off x="141120" y="5391000"/>
        <a:ext cx="6479640" cy="35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E50"/>
    <pageSetUpPr fitToPage="false"/>
  </sheetPr>
  <dimension ref="B1:H7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2"/>
    <col collapsed="false" customWidth="true" hidden="false" outlineLevel="0" max="6" min="3" style="0" width="16"/>
    <col collapsed="false" customWidth="true" hidden="false" outlineLevel="0" max="7" min="7" style="0" width="18"/>
    <col collapsed="false" customWidth="true" hidden="false" outlineLevel="0" max="8" min="8" style="0" width="14"/>
  </cols>
  <sheetData>
    <row r="1" customFormat="false" ht="9.75" hidden="false" customHeight="true" outlineLevel="0" collapsed="false">
      <c r="B1" s="1"/>
      <c r="C1" s="1"/>
      <c r="D1" s="1"/>
      <c r="E1" s="1"/>
      <c r="F1" s="1"/>
      <c r="G1" s="1"/>
      <c r="H1" s="1"/>
    </row>
    <row r="2" customFormat="false" ht="48" hidden="false" customHeight="true" outlineLevel="0" collapsed="false">
      <c r="B2" s="2" t="s">
        <v>0</v>
      </c>
      <c r="C2" s="2"/>
      <c r="D2" s="2"/>
      <c r="E2" s="2"/>
      <c r="F2" s="2"/>
      <c r="G2" s="2"/>
      <c r="H2" s="2"/>
    </row>
    <row r="3" customFormat="false" ht="19.5" hidden="false" customHeight="true" outlineLevel="0" collapsed="false">
      <c r="B3" s="3" t="s">
        <v>1</v>
      </c>
      <c r="C3" s="3"/>
      <c r="D3" s="3"/>
      <c r="E3" s="3"/>
      <c r="F3" s="3"/>
      <c r="G3" s="3"/>
      <c r="H3" s="3"/>
    </row>
    <row r="4" customFormat="false" ht="9.75" hidden="false" customHeight="true" outlineLevel="0" collapsed="false"/>
    <row r="5" customFormat="false" ht="13.5" hidden="false" customHeight="true" outlineLevel="0" collapsed="false">
      <c r="B5" s="4" t="s">
        <v>2</v>
      </c>
      <c r="C5" s="4"/>
      <c r="D5" s="5" t="s">
        <v>3</v>
      </c>
      <c r="E5" s="5"/>
      <c r="F5" s="6" t="s">
        <v>4</v>
      </c>
      <c r="G5" s="6"/>
      <c r="H5" s="7" t="s">
        <v>5</v>
      </c>
    </row>
    <row r="6" customFormat="false" ht="27.75" hidden="false" customHeight="true" outlineLevel="0" collapsed="false">
      <c r="B6" s="8" t="n">
        <f aca="false">'⚡ Strom'!C19</f>
        <v>21510</v>
      </c>
      <c r="C6" s="8"/>
      <c r="D6" s="9" t="n">
        <f aca="false">'🔥 Gas'!C19</f>
        <v>9175</v>
      </c>
      <c r="E6" s="9"/>
      <c r="F6" s="9" t="n">
        <f aca="false">'💧 Wasser'!C19</f>
        <v>2013.5</v>
      </c>
      <c r="G6" s="9"/>
      <c r="H6" s="10" t="n">
        <f aca="false">'⚡ Strom'!D19+'🔥 Gas'!D19+'💧 Wasser'!D19</f>
        <v>525.669999999999</v>
      </c>
    </row>
    <row r="7" customFormat="false" ht="19.5" hidden="false" customHeight="true" outlineLevel="0" collapsed="false">
      <c r="B7" s="11" t="n">
        <f aca="false">'⚡ Strom'!D19</f>
        <v>364.669999999998</v>
      </c>
      <c r="C7" s="11"/>
      <c r="D7" s="11" t="n">
        <f aca="false">'🔥 Gas'!D19</f>
        <v>146.6</v>
      </c>
      <c r="E7" s="11"/>
      <c r="F7" s="11" t="n">
        <f aca="false">'💧 Wasser'!D19</f>
        <v>14.4000000000001</v>
      </c>
      <c r="G7" s="11"/>
      <c r="H7" s="12" t="s">
        <v>6</v>
      </c>
    </row>
    <row r="8" customFormat="false" ht="7.5" hidden="false" customHeight="true" outlineLevel="0" collapsed="false"/>
    <row r="9" customFormat="false" ht="21.75" hidden="false" customHeight="true" outlineLevel="0" collapsed="false">
      <c r="B9" s="13" t="s">
        <v>7</v>
      </c>
      <c r="C9" s="13" t="s">
        <v>8</v>
      </c>
      <c r="D9" s="13" t="s">
        <v>9</v>
      </c>
      <c r="E9" s="13" t="s">
        <v>10</v>
      </c>
      <c r="F9" s="13" t="s">
        <v>9</v>
      </c>
      <c r="G9" s="13" t="s">
        <v>11</v>
      </c>
      <c r="H9" s="13" t="s">
        <v>9</v>
      </c>
    </row>
    <row r="10" customFormat="false" ht="18" hidden="false" customHeight="true" outlineLevel="0" collapsed="false">
      <c r="B10" s="14" t="s">
        <v>12</v>
      </c>
      <c r="C10" s="15" t="str">
        <f aca="false">'⚡ Strom'!C7</f>
        <v>Zählerstand
(kWh)</v>
      </c>
      <c r="D10" s="16" t="str">
        <f aca="false">'⚡ Strom'!D7</f>
        <v>Verbrauch
(kWh)</v>
      </c>
      <c r="E10" s="15" t="str">
        <f aca="false">'🔥 Gas'!C7</f>
        <v>Zählerstand
(m³)</v>
      </c>
      <c r="F10" s="17" t="str">
        <f aca="false">'🔥 Gas'!D7</f>
        <v>Verbrauch
(m³)</v>
      </c>
      <c r="G10" s="15" t="str">
        <f aca="false">'💧 Wasser'!C7</f>
        <v>Zählerstand
(m³)</v>
      </c>
      <c r="H10" s="18" t="str">
        <f aca="false">'💧 Wasser'!D7</f>
        <v>Verbrauch
(m³)</v>
      </c>
    </row>
    <row r="11" customFormat="false" ht="18" hidden="false" customHeight="true" outlineLevel="0" collapsed="false">
      <c r="B11" s="19" t="s">
        <v>13</v>
      </c>
      <c r="C11" s="20" t="n">
        <f aca="false">'⚡ Strom'!C8</f>
        <v>18850.12</v>
      </c>
      <c r="D11" s="21" t="n">
        <f aca="false">'⚡ Strom'!D8</f>
        <v>250.119999999999</v>
      </c>
      <c r="E11" s="20" t="n">
        <f aca="false">'🔥 Gas'!C8</f>
        <v>8421.8</v>
      </c>
      <c r="F11" s="22" t="n">
        <f aca="false">'🔥 Gas'!D8</f>
        <v>141.799999999999</v>
      </c>
      <c r="G11" s="20" t="n">
        <f aca="false">'💧 Wasser'!C8</f>
        <v>1842.3</v>
      </c>
      <c r="H11" s="23" t="n">
        <f aca="false">'💧 Wasser'!D8</f>
        <v>14.3</v>
      </c>
    </row>
    <row r="12" customFormat="false" ht="18" hidden="false" customHeight="true" outlineLevel="0" collapsed="false">
      <c r="B12" s="14" t="s">
        <v>14</v>
      </c>
      <c r="C12" s="15" t="n">
        <f aca="false">'⚡ Strom'!C9</f>
        <v>19195.34</v>
      </c>
      <c r="D12" s="16" t="n">
        <f aca="false">'⚡ Strom'!D9</f>
        <v>345.220000000001</v>
      </c>
      <c r="E12" s="15" t="n">
        <f aca="false">'🔥 Gas'!C9</f>
        <v>8574.2</v>
      </c>
      <c r="F12" s="17" t="n">
        <f aca="false">'🔥 Gas'!D9</f>
        <v>152.400000000001</v>
      </c>
      <c r="G12" s="15" t="n">
        <f aca="false">'💧 Wasser'!C9</f>
        <v>1856.8</v>
      </c>
      <c r="H12" s="18" t="n">
        <f aca="false">'💧 Wasser'!D9</f>
        <v>14.5</v>
      </c>
    </row>
    <row r="13" customFormat="false" ht="18" hidden="false" customHeight="true" outlineLevel="0" collapsed="false">
      <c r="B13" s="19" t="s">
        <v>15</v>
      </c>
      <c r="C13" s="20" t="n">
        <f aca="false">'⚡ Strom'!C10</f>
        <v>19420.18</v>
      </c>
      <c r="D13" s="21" t="n">
        <f aca="false">'⚡ Strom'!D10</f>
        <v>224.84</v>
      </c>
      <c r="E13" s="20" t="n">
        <f aca="false">'🔥 Gas'!C10</f>
        <v>8698.5</v>
      </c>
      <c r="F13" s="22" t="n">
        <f aca="false">'🔥 Gas'!D10</f>
        <v>124.299999999999</v>
      </c>
      <c r="G13" s="20" t="n">
        <f aca="false">'💧 Wasser'!C10</f>
        <v>1871.6</v>
      </c>
      <c r="H13" s="23" t="n">
        <f aca="false">'💧 Wasser'!D10</f>
        <v>14.8</v>
      </c>
    </row>
    <row r="14" customFormat="false" ht="18" hidden="false" customHeight="true" outlineLevel="0" collapsed="false">
      <c r="B14" s="14" t="s">
        <v>16</v>
      </c>
      <c r="C14" s="15" t="n">
        <f aca="false">'⚡ Strom'!C11</f>
        <v>19620.55</v>
      </c>
      <c r="D14" s="16" t="n">
        <f aca="false">'⚡ Strom'!D11</f>
        <v>200.369999999999</v>
      </c>
      <c r="E14" s="15" t="n">
        <f aca="false">'🔥 Gas'!C11</f>
        <v>8740.1</v>
      </c>
      <c r="F14" s="17" t="n">
        <f aca="false">'🔥 Gas'!D11</f>
        <v>41.6000000000004</v>
      </c>
      <c r="G14" s="15" t="n">
        <f aca="false">'💧 Wasser'!C11</f>
        <v>1886.9</v>
      </c>
      <c r="H14" s="18" t="n">
        <f aca="false">'💧 Wasser'!D11</f>
        <v>15.3000000000002</v>
      </c>
    </row>
    <row r="15" customFormat="false" ht="18" hidden="false" customHeight="true" outlineLevel="0" collapsed="false">
      <c r="B15" s="19" t="s">
        <v>17</v>
      </c>
      <c r="C15" s="20" t="n">
        <f aca="false">'⚡ Strom'!C12</f>
        <v>19780.31</v>
      </c>
      <c r="D15" s="21" t="n">
        <f aca="false">'⚡ Strom'!D12</f>
        <v>159.760000000002</v>
      </c>
      <c r="E15" s="20" t="n">
        <f aca="false">'🔥 Gas'!C12</f>
        <v>8762.3</v>
      </c>
      <c r="F15" s="22" t="n">
        <f aca="false">'🔥 Gas'!D12</f>
        <v>22.1999999999989</v>
      </c>
      <c r="G15" s="20" t="n">
        <f aca="false">'💧 Wasser'!C12</f>
        <v>1903.4</v>
      </c>
      <c r="H15" s="23" t="n">
        <f aca="false">'💧 Wasser'!D12</f>
        <v>16.5</v>
      </c>
    </row>
    <row r="16" customFormat="false" ht="18" hidden="false" customHeight="true" outlineLevel="0" collapsed="false">
      <c r="B16" s="14" t="s">
        <v>18</v>
      </c>
      <c r="C16" s="15" t="n">
        <f aca="false">'⚡ Strom'!C13</f>
        <v>19940.87</v>
      </c>
      <c r="D16" s="16" t="n">
        <f aca="false">'⚡ Strom'!D13</f>
        <v>160.559999999998</v>
      </c>
      <c r="E16" s="15" t="n">
        <f aca="false">'🔥 Gas'!C13</f>
        <v>8778.5</v>
      </c>
      <c r="F16" s="17" t="n">
        <f aca="false">'🔥 Gas'!D13</f>
        <v>16.2000000000007</v>
      </c>
      <c r="G16" s="15" t="n">
        <f aca="false">'💧 Wasser'!C13</f>
        <v>1920.2</v>
      </c>
      <c r="H16" s="18" t="n">
        <f aca="false">'💧 Wasser'!D13</f>
        <v>16.8</v>
      </c>
    </row>
    <row r="17" customFormat="false" ht="18" hidden="false" customHeight="true" outlineLevel="0" collapsed="false">
      <c r="B17" s="19" t="s">
        <v>19</v>
      </c>
      <c r="C17" s="20" t="n">
        <f aca="false">'⚡ Strom'!C14</f>
        <v>20100.44</v>
      </c>
      <c r="D17" s="21" t="n">
        <f aca="false">'⚡ Strom'!D14</f>
        <v>159.57</v>
      </c>
      <c r="E17" s="20" t="n">
        <f aca="false">'🔥 Gas'!C14</f>
        <v>8793.2</v>
      </c>
      <c r="F17" s="22" t="n">
        <f aca="false">'🔥 Gas'!D14</f>
        <v>14.7000000000007</v>
      </c>
      <c r="G17" s="20" t="n">
        <f aca="false">'💧 Wasser'!C14</f>
        <v>1937.1</v>
      </c>
      <c r="H17" s="23" t="n">
        <f aca="false">'💧 Wasser'!D14</f>
        <v>16.8999999999999</v>
      </c>
    </row>
    <row r="18" customFormat="false" ht="18" hidden="false" customHeight="true" outlineLevel="0" collapsed="false">
      <c r="B18" s="14" t="s">
        <v>20</v>
      </c>
      <c r="C18" s="15" t="n">
        <f aca="false">'⚡ Strom'!C15</f>
        <v>20295.76</v>
      </c>
      <c r="D18" s="16" t="n">
        <f aca="false">'⚡ Strom'!D15</f>
        <v>195.32</v>
      </c>
      <c r="E18" s="15" t="n">
        <f aca="false">'🔥 Gas'!C15</f>
        <v>8810.7</v>
      </c>
      <c r="F18" s="17" t="n">
        <f aca="false">'🔥 Gas'!D15</f>
        <v>17.5</v>
      </c>
      <c r="G18" s="15" t="n">
        <f aca="false">'💧 Wasser'!C15</f>
        <v>1954.8</v>
      </c>
      <c r="H18" s="18" t="n">
        <f aca="false">'💧 Wasser'!D15</f>
        <v>17.7</v>
      </c>
    </row>
    <row r="19" customFormat="false" ht="18" hidden="false" customHeight="true" outlineLevel="0" collapsed="false">
      <c r="B19" s="19" t="s">
        <v>21</v>
      </c>
      <c r="C19" s="20" t="n">
        <f aca="false">'⚡ Strom'!C16</f>
        <v>20530.21</v>
      </c>
      <c r="D19" s="21" t="n">
        <f aca="false">'⚡ Strom'!D16</f>
        <v>234.450000000001</v>
      </c>
      <c r="E19" s="20" t="n">
        <f aca="false">'🔥 Gas'!C16</f>
        <v>8843</v>
      </c>
      <c r="F19" s="22" t="n">
        <f aca="false">'🔥 Gas'!D16</f>
        <v>32.2999999999993</v>
      </c>
      <c r="G19" s="20" t="n">
        <f aca="false">'💧 Wasser'!C16</f>
        <v>1970.2</v>
      </c>
      <c r="H19" s="23" t="n">
        <f aca="false">'💧 Wasser'!D16</f>
        <v>15.4000000000001</v>
      </c>
    </row>
    <row r="20" customFormat="false" ht="18" hidden="false" customHeight="true" outlineLevel="0" collapsed="false">
      <c r="B20" s="14" t="s">
        <v>22</v>
      </c>
      <c r="C20" s="15" t="n">
        <f aca="false">'⚡ Strom'!C17</f>
        <v>20810.99</v>
      </c>
      <c r="D20" s="16" t="n">
        <f aca="false">'⚡ Strom'!D17</f>
        <v>280.780000000003</v>
      </c>
      <c r="E20" s="15" t="n">
        <f aca="false">'🔥 Gas'!C17</f>
        <v>8912.6</v>
      </c>
      <c r="F20" s="17" t="n">
        <f aca="false">'🔥 Gas'!D17</f>
        <v>69.6000000000004</v>
      </c>
      <c r="G20" s="15" t="n">
        <f aca="false">'💧 Wasser'!C17</f>
        <v>1984.9</v>
      </c>
      <c r="H20" s="18" t="n">
        <f aca="false">'💧 Wasser'!D17</f>
        <v>14.7</v>
      </c>
    </row>
    <row r="21" customFormat="false" ht="18" hidden="false" customHeight="true" outlineLevel="0" collapsed="false">
      <c r="B21" s="19" t="s">
        <v>23</v>
      </c>
      <c r="C21" s="20" t="n">
        <f aca="false">'⚡ Strom'!C18</f>
        <v>21145.33</v>
      </c>
      <c r="D21" s="21" t="n">
        <f aca="false">'⚡ Strom'!D18</f>
        <v>334.34</v>
      </c>
      <c r="E21" s="20" t="n">
        <f aca="false">'🔥 Gas'!C18</f>
        <v>9028.4</v>
      </c>
      <c r="F21" s="22" t="n">
        <f aca="false">'🔥 Gas'!D18</f>
        <v>115.799999999999</v>
      </c>
      <c r="G21" s="20" t="n">
        <f aca="false">'💧 Wasser'!C18</f>
        <v>1999.1</v>
      </c>
      <c r="H21" s="23" t="n">
        <f aca="false">'💧 Wasser'!D18</f>
        <v>14.1999999999998</v>
      </c>
    </row>
    <row r="22" customFormat="false" ht="21.75" hidden="false" customHeight="true" outlineLevel="0" collapsed="false">
      <c r="B22" s="24" t="s">
        <v>24</v>
      </c>
      <c r="C22" s="25" t="n">
        <f aca="false">SUM(C10:C21)</f>
        <v>219690.1</v>
      </c>
      <c r="D22" s="26" t="n">
        <f aca="false">SUM(D10:D21)</f>
        <v>2545.33</v>
      </c>
      <c r="E22" s="27" t="n">
        <f aca="false">SUM(E10:E21)</f>
        <v>96363.3</v>
      </c>
      <c r="F22" s="26" t="n">
        <f aca="false">SUM(F10:F21)</f>
        <v>748.4</v>
      </c>
      <c r="G22" s="28" t="n">
        <f aca="false">SUM(G10:G21)</f>
        <v>21127.3</v>
      </c>
      <c r="H22" s="26" t="n">
        <f aca="false">SUM(H10:H21)</f>
        <v>171.1</v>
      </c>
    </row>
    <row r="23" customFormat="false" ht="18" hidden="false" customHeight="true" outlineLevel="0" collapsed="false"/>
    <row r="24" customFormat="false" ht="19.5" hidden="false" customHeight="true" outlineLevel="0" collapsed="false">
      <c r="B24" s="29" t="s">
        <v>25</v>
      </c>
      <c r="C24" s="29"/>
      <c r="D24" s="29"/>
      <c r="E24" s="29"/>
      <c r="F24" s="29"/>
      <c r="G24" s="29"/>
      <c r="H24" s="29"/>
    </row>
    <row r="25" customFormat="false" ht="18" hidden="false" customHeight="true" outlineLevel="0" collapsed="false"/>
    <row r="26" customFormat="false" ht="18" hidden="false" customHeight="true" outlineLevel="0" collapsed="false"/>
    <row r="27" customFormat="false" ht="18" hidden="false" customHeight="true" outlineLevel="0" collapsed="false"/>
    <row r="28" customFormat="false" ht="18" hidden="false" customHeight="true" outlineLevel="0" collapsed="false"/>
    <row r="29" customFormat="false" ht="18" hidden="false" customHeight="true" outlineLevel="0" collapsed="false"/>
    <row r="30" customFormat="false" ht="18" hidden="false" customHeight="true" outlineLevel="0" collapsed="false"/>
    <row r="31" customFormat="false" ht="18" hidden="false" customHeight="true" outlineLevel="0" collapsed="false"/>
    <row r="32" customFormat="false" ht="18" hidden="false" customHeight="true" outlineLevel="0" collapsed="false"/>
    <row r="33" customFormat="false" ht="18" hidden="false" customHeight="true" outlineLevel="0" collapsed="false"/>
    <row r="34" customFormat="false" ht="18" hidden="false" customHeight="true" outlineLevel="0" collapsed="false"/>
    <row r="35" customFormat="false" ht="18" hidden="false" customHeight="true" outlineLevel="0" collapsed="false"/>
    <row r="36" customFormat="false" ht="18" hidden="false" customHeight="true" outlineLevel="0" collapsed="false"/>
    <row r="37" customFormat="false" ht="18" hidden="false" customHeight="true" outlineLevel="0" collapsed="false"/>
    <row r="38" customFormat="false" ht="18" hidden="false" customHeight="true" outlineLevel="0" collapsed="false"/>
    <row r="39" customFormat="false" ht="18" hidden="false" customHeight="true" outlineLevel="0" collapsed="false"/>
    <row r="40" customFormat="false" ht="18" hidden="false" customHeight="true" outlineLevel="0" collapsed="false"/>
    <row r="41" customFormat="false" ht="18" hidden="false" customHeight="true" outlineLevel="0" collapsed="false"/>
    <row r="42" customFormat="false" ht="18" hidden="false" customHeight="true" outlineLevel="0" collapsed="false"/>
    <row r="43" customFormat="false" ht="18" hidden="false" customHeight="true" outlineLevel="0" collapsed="false"/>
    <row r="44" customFormat="false" ht="18" hidden="false" customHeight="true" outlineLevel="0" collapsed="false"/>
    <row r="45" customFormat="false" ht="18" hidden="false" customHeight="true" outlineLevel="0" collapsed="false"/>
    <row r="46" customFormat="false" ht="18" hidden="false" customHeight="true" outlineLevel="0" collapsed="false"/>
    <row r="47" customFormat="false" ht="18" hidden="false" customHeight="true" outlineLevel="0" collapsed="false"/>
    <row r="48" customFormat="false" ht="18" hidden="false" customHeight="true" outlineLevel="0" collapsed="false"/>
    <row r="49" customFormat="false" ht="18" hidden="false" customHeight="true" outlineLevel="0" collapsed="false"/>
    <row r="50" customFormat="false" ht="18" hidden="false" customHeight="true" outlineLevel="0" collapsed="false"/>
    <row r="51" customFormat="false" ht="18" hidden="false" customHeight="true" outlineLevel="0" collapsed="false"/>
    <row r="52" customFormat="false" ht="18" hidden="false" customHeight="true" outlineLevel="0" collapsed="false"/>
    <row r="53" customFormat="false" ht="18" hidden="false" customHeight="true" outlineLevel="0" collapsed="false"/>
    <row r="54" customFormat="false" ht="18" hidden="false" customHeight="true" outlineLevel="0" collapsed="false"/>
    <row r="55" customFormat="false" ht="18" hidden="false" customHeight="true" outlineLevel="0" collapsed="false"/>
    <row r="56" customFormat="false" ht="18" hidden="false" customHeight="true" outlineLevel="0" collapsed="false"/>
    <row r="57" customFormat="false" ht="18" hidden="false" customHeight="true" outlineLevel="0" collapsed="false"/>
    <row r="58" customFormat="false" ht="18" hidden="false" customHeight="true" outlineLevel="0" collapsed="false"/>
    <row r="59" customFormat="false" ht="18" hidden="false" customHeight="true" outlineLevel="0" collapsed="false"/>
    <row r="60" customFormat="false" ht="18" hidden="false" customHeight="true" outlineLevel="0" collapsed="false"/>
    <row r="61" customFormat="false" ht="18" hidden="false" customHeight="true" outlineLevel="0" collapsed="false"/>
    <row r="62" customFormat="false" ht="18" hidden="false" customHeight="true" outlineLevel="0" collapsed="false"/>
    <row r="63" customFormat="false" ht="18" hidden="false" customHeight="true" outlineLevel="0" collapsed="false"/>
    <row r="64" customFormat="false" ht="18" hidden="false" customHeight="true" outlineLevel="0" collapsed="false"/>
    <row r="65" customFormat="false" ht="18" hidden="false" customHeight="true" outlineLevel="0" collapsed="false"/>
    <row r="66" customFormat="false" ht="18" hidden="false" customHeight="true" outlineLevel="0" collapsed="false"/>
    <row r="67" customFormat="false" ht="18" hidden="false" customHeight="true" outlineLevel="0" collapsed="false"/>
    <row r="68" customFormat="false" ht="18" hidden="false" customHeight="true" outlineLevel="0" collapsed="false"/>
    <row r="69" customFormat="false" ht="18" hidden="false" customHeight="true" outlineLevel="0" collapsed="false"/>
    <row r="70" customFormat="false" ht="18" hidden="false" customHeight="true" outlineLevel="0" collapsed="false"/>
    <row r="71" customFormat="false" ht="18" hidden="false" customHeight="true" outlineLevel="0" collapsed="false"/>
    <row r="72" customFormat="false" ht="18" hidden="false" customHeight="true" outlineLevel="0" collapsed="false"/>
    <row r="73" customFormat="false" ht="18" hidden="false" customHeight="true" outlineLevel="0" collapsed="false"/>
    <row r="74" customFormat="false" ht="18" hidden="false" customHeight="true" outlineLevel="0" collapsed="false"/>
    <row r="75" customFormat="false" ht="18" hidden="false" customHeight="true" outlineLevel="0" collapsed="false"/>
    <row r="76" customFormat="false" ht="18" hidden="false" customHeight="true" outlineLevel="0" collapsed="false"/>
    <row r="77" customFormat="false" ht="18" hidden="false" customHeight="true" outlineLevel="0" collapsed="false"/>
    <row r="78" customFormat="false" ht="18" hidden="false" customHeight="true" outlineLevel="0" collapsed="false"/>
    <row r="79" customFormat="false" ht="18" hidden="false" customHeight="true" outlineLevel="0" collapsed="false"/>
  </sheetData>
  <mergeCells count="13">
    <mergeCell ref="B1:H1"/>
    <mergeCell ref="B2:H2"/>
    <mergeCell ref="B3:H3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24:H2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7D6F"/>
    <pageSetUpPr fitToPage="false"/>
  </sheetPr>
  <dimension ref="B1:I4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7" topLeftCell="B8" activePane="bottomRight" state="frozen"/>
      <selection pane="topLeft" activeCell="A1" activeCellId="0" sqref="A1"/>
      <selection pane="topRight" activeCell="B1" activeCellId="0" sqref="B1"/>
      <selection pane="bottomLeft" activeCell="A8" activeCellId="0" sqref="A8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6"/>
    <col collapsed="false" customWidth="true" hidden="false" outlineLevel="0" max="3" min="3" style="0" width="18"/>
    <col collapsed="false" customWidth="true" hidden="false" outlineLevel="0" max="7" min="4" style="0" width="14"/>
    <col collapsed="false" customWidth="true" hidden="false" outlineLevel="0" max="8" min="8" style="0" width="22"/>
  </cols>
  <sheetData>
    <row r="1" customFormat="false" ht="9.75" hidden="false" customHeight="true" outlineLevel="0" collapsed="false">
      <c r="B1" s="1"/>
      <c r="C1" s="1"/>
      <c r="D1" s="1"/>
      <c r="E1" s="1"/>
      <c r="F1" s="1"/>
      <c r="G1" s="1"/>
      <c r="H1" s="1"/>
    </row>
    <row r="2" customFormat="false" ht="43.5" hidden="false" customHeight="true" outlineLevel="0" collapsed="false">
      <c r="B2" s="30" t="s">
        <v>26</v>
      </c>
      <c r="C2" s="30"/>
      <c r="D2" s="30"/>
      <c r="E2" s="30"/>
      <c r="F2" s="30"/>
      <c r="G2" s="30"/>
      <c r="H2" s="30"/>
    </row>
    <row r="3" customFormat="false" ht="19.5" hidden="false" customHeight="true" outlineLevel="0" collapsed="false">
      <c r="B3" s="3" t="s">
        <v>27</v>
      </c>
      <c r="C3" s="3"/>
      <c r="D3" s="3"/>
      <c r="E3" s="3"/>
      <c r="F3" s="3"/>
      <c r="G3" s="3"/>
      <c r="H3" s="3"/>
    </row>
    <row r="4" customFormat="false" ht="9.75" hidden="false" customHeight="true" outlineLevel="0" collapsed="false"/>
    <row r="5" customFormat="false" ht="21.75" hidden="false" customHeight="true" outlineLevel="0" collapsed="false">
      <c r="B5" s="31" t="s">
        <v>28</v>
      </c>
      <c r="C5" s="32" t="n">
        <v>0.324</v>
      </c>
      <c r="D5" s="31" t="s">
        <v>29</v>
      </c>
      <c r="E5" s="33" t="n">
        <v>9.9</v>
      </c>
      <c r="F5" s="31" t="s">
        <v>30</v>
      </c>
      <c r="G5" s="34" t="n">
        <v>18600</v>
      </c>
    </row>
    <row r="6" customFormat="false" ht="7.5" hidden="false" customHeight="true" outlineLevel="0" collapsed="false"/>
    <row r="7" customFormat="false" ht="30" hidden="false" customHeight="true" outlineLevel="0" collapsed="false">
      <c r="B7" s="35" t="s">
        <v>7</v>
      </c>
      <c r="C7" s="35" t="s">
        <v>31</v>
      </c>
      <c r="D7" s="35" t="s">
        <v>32</v>
      </c>
      <c r="E7" s="35" t="s">
        <v>33</v>
      </c>
      <c r="F7" s="35" t="s">
        <v>34</v>
      </c>
      <c r="G7" s="35" t="s">
        <v>35</v>
      </c>
      <c r="H7" s="35" t="s">
        <v>36</v>
      </c>
      <c r="I7" s="35" t="s">
        <v>37</v>
      </c>
    </row>
    <row r="8" customFormat="false" ht="18.75" hidden="false" customHeight="true" outlineLevel="0" collapsed="false">
      <c r="B8" s="14" t="s">
        <v>12</v>
      </c>
      <c r="C8" s="36" t="n">
        <v>18850.12</v>
      </c>
      <c r="D8" s="37" t="n">
        <f aca="false">C8-G5</f>
        <v>250.119999999999</v>
      </c>
      <c r="E8" s="16" t="n">
        <f aca="false">D8*C$5</f>
        <v>81.0388799999997</v>
      </c>
      <c r="F8" s="38" t="n">
        <f aca="false">E$5</f>
        <v>9.9</v>
      </c>
      <c r="G8" s="39" t="n">
        <f aca="false">E8+F8</f>
        <v>90.9388799999997</v>
      </c>
      <c r="H8" s="40" t="n">
        <f aca="false">IFERROR(D8-C$21,"")</f>
        <v>-2659.88</v>
      </c>
      <c r="I8" s="41"/>
    </row>
    <row r="9" customFormat="false" ht="18.75" hidden="false" customHeight="true" outlineLevel="0" collapsed="false">
      <c r="B9" s="19" t="s">
        <v>13</v>
      </c>
      <c r="C9" s="42" t="n">
        <v>19195.34</v>
      </c>
      <c r="D9" s="43" t="n">
        <f aca="false">C9-C8</f>
        <v>345.220000000001</v>
      </c>
      <c r="E9" s="21" t="n">
        <f aca="false">D9*C$5</f>
        <v>111.85128</v>
      </c>
      <c r="F9" s="44" t="n">
        <f aca="false">E$5</f>
        <v>9.9</v>
      </c>
      <c r="G9" s="45" t="n">
        <f aca="false">E9+F9</f>
        <v>121.75128</v>
      </c>
      <c r="H9" s="46" t="n">
        <f aca="false">IFERROR(D9-C$21,"")</f>
        <v>-2564.78</v>
      </c>
      <c r="I9" s="47" t="s">
        <v>38</v>
      </c>
    </row>
    <row r="10" customFormat="false" ht="18.75" hidden="false" customHeight="true" outlineLevel="0" collapsed="false">
      <c r="B10" s="14" t="s">
        <v>14</v>
      </c>
      <c r="C10" s="36" t="n">
        <v>19420.18</v>
      </c>
      <c r="D10" s="37" t="n">
        <f aca="false">C10-C9</f>
        <v>224.84</v>
      </c>
      <c r="E10" s="16" t="n">
        <f aca="false">D10*C$5</f>
        <v>72.8481600000001</v>
      </c>
      <c r="F10" s="38" t="n">
        <f aca="false">E$5</f>
        <v>9.9</v>
      </c>
      <c r="G10" s="39" t="n">
        <f aca="false">E10+F10</f>
        <v>82.7481600000001</v>
      </c>
      <c r="H10" s="40" t="n">
        <f aca="false">IFERROR(D10-C$21,"")</f>
        <v>-2685.16</v>
      </c>
      <c r="I10" s="41"/>
    </row>
    <row r="11" customFormat="false" ht="18.75" hidden="false" customHeight="true" outlineLevel="0" collapsed="false">
      <c r="B11" s="19" t="s">
        <v>15</v>
      </c>
      <c r="C11" s="42" t="n">
        <v>19620.55</v>
      </c>
      <c r="D11" s="43" t="n">
        <f aca="false">C11-C10</f>
        <v>200.369999999999</v>
      </c>
      <c r="E11" s="21" t="n">
        <f aca="false">D11*C$5</f>
        <v>64.9198799999997</v>
      </c>
      <c r="F11" s="44" t="n">
        <f aca="false">E$5</f>
        <v>9.9</v>
      </c>
      <c r="G11" s="45" t="n">
        <f aca="false">E11+F11</f>
        <v>74.8198799999997</v>
      </c>
      <c r="H11" s="46" t="n">
        <f aca="false">IFERROR(D11-C$21,"")</f>
        <v>-2709.63</v>
      </c>
      <c r="I11" s="47"/>
    </row>
    <row r="12" customFormat="false" ht="18.75" hidden="false" customHeight="true" outlineLevel="0" collapsed="false">
      <c r="B12" s="14" t="s">
        <v>16</v>
      </c>
      <c r="C12" s="36" t="n">
        <v>19780.31</v>
      </c>
      <c r="D12" s="37" t="n">
        <f aca="false">C12-C11</f>
        <v>159.760000000002</v>
      </c>
      <c r="E12" s="16" t="n">
        <f aca="false">D12*C$5</f>
        <v>51.7622400000007</v>
      </c>
      <c r="F12" s="38" t="n">
        <f aca="false">E$5</f>
        <v>9.9</v>
      </c>
      <c r="G12" s="39" t="n">
        <f aca="false">E12+F12</f>
        <v>61.6622400000007</v>
      </c>
      <c r="H12" s="40" t="n">
        <f aca="false">IFERROR(D12-C$21,"")</f>
        <v>-2750.24</v>
      </c>
      <c r="I12" s="41" t="s">
        <v>39</v>
      </c>
    </row>
    <row r="13" customFormat="false" ht="18.75" hidden="false" customHeight="true" outlineLevel="0" collapsed="false">
      <c r="B13" s="19" t="s">
        <v>17</v>
      </c>
      <c r="C13" s="42" t="n">
        <v>19940.87</v>
      </c>
      <c r="D13" s="43" t="n">
        <f aca="false">C13-C12</f>
        <v>160.559999999998</v>
      </c>
      <c r="E13" s="21" t="n">
        <f aca="false">D13*C$5</f>
        <v>52.0214399999992</v>
      </c>
      <c r="F13" s="44" t="n">
        <f aca="false">E$5</f>
        <v>9.9</v>
      </c>
      <c r="G13" s="45" t="n">
        <f aca="false">E13+F13</f>
        <v>61.9214399999992</v>
      </c>
      <c r="H13" s="46" t="n">
        <f aca="false">IFERROR(D13-C$21,"")</f>
        <v>-2749.44</v>
      </c>
      <c r="I13" s="47"/>
    </row>
    <row r="14" customFormat="false" ht="18.75" hidden="false" customHeight="true" outlineLevel="0" collapsed="false">
      <c r="B14" s="14" t="s">
        <v>18</v>
      </c>
      <c r="C14" s="36" t="n">
        <v>20100.44</v>
      </c>
      <c r="D14" s="37" t="n">
        <f aca="false">C14-C13</f>
        <v>159.57</v>
      </c>
      <c r="E14" s="16" t="n">
        <f aca="false">D14*C$5</f>
        <v>51.7006799999999</v>
      </c>
      <c r="F14" s="38" t="n">
        <f aca="false">E$5</f>
        <v>9.9</v>
      </c>
      <c r="G14" s="39" t="n">
        <f aca="false">E14+F14</f>
        <v>61.6006799999999</v>
      </c>
      <c r="H14" s="40" t="n">
        <f aca="false">IFERROR(D14-C$21,"")</f>
        <v>-2750.43</v>
      </c>
      <c r="I14" s="41" t="s">
        <v>40</v>
      </c>
    </row>
    <row r="15" customFormat="false" ht="18.75" hidden="false" customHeight="true" outlineLevel="0" collapsed="false">
      <c r="B15" s="19" t="s">
        <v>19</v>
      </c>
      <c r="C15" s="42" t="n">
        <v>20295.76</v>
      </c>
      <c r="D15" s="43" t="n">
        <f aca="false">C15-C14</f>
        <v>195.32</v>
      </c>
      <c r="E15" s="21" t="n">
        <f aca="false">D15*C$5</f>
        <v>63.2836799999999</v>
      </c>
      <c r="F15" s="44" t="n">
        <f aca="false">E$5</f>
        <v>9.9</v>
      </c>
      <c r="G15" s="45" t="n">
        <f aca="false">E15+F15</f>
        <v>73.1836799999999</v>
      </c>
      <c r="H15" s="46" t="n">
        <f aca="false">IFERROR(D15-C$21,"")</f>
        <v>-2714.68</v>
      </c>
      <c r="I15" s="47"/>
    </row>
    <row r="16" customFormat="false" ht="18.75" hidden="false" customHeight="true" outlineLevel="0" collapsed="false">
      <c r="B16" s="14" t="s">
        <v>20</v>
      </c>
      <c r="C16" s="36" t="n">
        <v>20530.21</v>
      </c>
      <c r="D16" s="37" t="n">
        <f aca="false">C16-C15</f>
        <v>234.450000000001</v>
      </c>
      <c r="E16" s="16" t="n">
        <f aca="false">D16*C$5</f>
        <v>75.9618000000002</v>
      </c>
      <c r="F16" s="38" t="n">
        <f aca="false">E$5</f>
        <v>9.9</v>
      </c>
      <c r="G16" s="39" t="n">
        <f aca="false">E16+F16</f>
        <v>85.8618000000002</v>
      </c>
      <c r="H16" s="40" t="n">
        <f aca="false">IFERROR(D16-C$21,"")</f>
        <v>-2675.55</v>
      </c>
      <c r="I16" s="41" t="s">
        <v>41</v>
      </c>
    </row>
    <row r="17" customFormat="false" ht="18.75" hidden="false" customHeight="true" outlineLevel="0" collapsed="false">
      <c r="B17" s="19" t="s">
        <v>21</v>
      </c>
      <c r="C17" s="42" t="n">
        <v>20810.99</v>
      </c>
      <c r="D17" s="43" t="n">
        <f aca="false">C17-C16</f>
        <v>280.780000000003</v>
      </c>
      <c r="E17" s="21" t="n">
        <f aca="false">D17*C$5</f>
        <v>90.9727200000008</v>
      </c>
      <c r="F17" s="44" t="n">
        <f aca="false">E$5</f>
        <v>9.9</v>
      </c>
      <c r="G17" s="45" t="n">
        <f aca="false">E17+F17</f>
        <v>100.872720000001</v>
      </c>
      <c r="H17" s="46" t="n">
        <f aca="false">IFERROR(D17-C$21,"")</f>
        <v>-2629.22</v>
      </c>
      <c r="I17" s="47"/>
    </row>
    <row r="18" customFormat="false" ht="18.75" hidden="false" customHeight="true" outlineLevel="0" collapsed="false">
      <c r="B18" s="14" t="s">
        <v>22</v>
      </c>
      <c r="C18" s="36" t="n">
        <v>21145.33</v>
      </c>
      <c r="D18" s="37" t="n">
        <f aca="false">C18-C17</f>
        <v>334.34</v>
      </c>
      <c r="E18" s="16" t="n">
        <f aca="false">D18*C$5</f>
        <v>108.32616</v>
      </c>
      <c r="F18" s="38" t="n">
        <f aca="false">E$5</f>
        <v>9.9</v>
      </c>
      <c r="G18" s="39" t="n">
        <f aca="false">E18+F18</f>
        <v>118.22616</v>
      </c>
      <c r="H18" s="40" t="n">
        <f aca="false">IFERROR(D18-C$21,"")</f>
        <v>-2575.66</v>
      </c>
      <c r="I18" s="41" t="s">
        <v>42</v>
      </c>
    </row>
    <row r="19" customFormat="false" ht="18.75" hidden="false" customHeight="true" outlineLevel="0" collapsed="false">
      <c r="B19" s="19" t="s">
        <v>23</v>
      </c>
      <c r="C19" s="42" t="n">
        <v>21510</v>
      </c>
      <c r="D19" s="43" t="n">
        <f aca="false">C19-C18</f>
        <v>364.669999999998</v>
      </c>
      <c r="E19" s="21" t="n">
        <f aca="false">D19*C$5</f>
        <v>118.153079999999</v>
      </c>
      <c r="F19" s="44" t="n">
        <f aca="false">E$5</f>
        <v>9.9</v>
      </c>
      <c r="G19" s="45" t="n">
        <f aca="false">E19+F19</f>
        <v>128.053079999999</v>
      </c>
      <c r="H19" s="46" t="n">
        <f aca="false">IFERROR(D19-C$21,"")</f>
        <v>-2545.33</v>
      </c>
      <c r="I19" s="47" t="s">
        <v>43</v>
      </c>
    </row>
    <row r="20" customFormat="false" ht="18" hidden="false" customHeight="true" outlineLevel="0" collapsed="false">
      <c r="B20" s="48"/>
      <c r="C20" s="49" t="s">
        <v>44</v>
      </c>
      <c r="D20" s="49" t="s">
        <v>45</v>
      </c>
      <c r="E20" s="50" t="s">
        <v>46</v>
      </c>
      <c r="F20" s="50" t="s">
        <v>47</v>
      </c>
      <c r="G20" s="50" t="s">
        <v>6</v>
      </c>
      <c r="H20" s="51" t="s">
        <v>48</v>
      </c>
      <c r="I20" s="51" t="s">
        <v>49</v>
      </c>
    </row>
    <row r="21" customFormat="false" ht="21.75" hidden="false" customHeight="true" outlineLevel="0" collapsed="false">
      <c r="B21" s="52" t="s">
        <v>24</v>
      </c>
      <c r="C21" s="53" t="n">
        <f aca="false">C19-G5</f>
        <v>2910</v>
      </c>
      <c r="D21" s="54" t="n">
        <f aca="false">(C19-G5)/12</f>
        <v>242.5</v>
      </c>
      <c r="E21" s="55" t="n">
        <f aca="false">SUM(E8:E19)</f>
        <v>942.84</v>
      </c>
      <c r="F21" s="56" t="n">
        <f aca="false">SUM(F8:F19)</f>
        <v>118.8</v>
      </c>
      <c r="G21" s="55" t="n">
        <f aca="false">SUM(G8:G19)</f>
        <v>1061.64</v>
      </c>
      <c r="H21" s="57" t="n">
        <f aca="false">MAX(D8:D19)</f>
        <v>364.669999999998</v>
      </c>
      <c r="I21" s="57" t="n">
        <f aca="false">MIN(D8:D19)</f>
        <v>159.57</v>
      </c>
    </row>
    <row r="22" customFormat="false" ht="18" hidden="false" customHeight="true" outlineLevel="0" collapsed="false"/>
    <row r="23" customFormat="false" ht="18" hidden="false" customHeight="true" outlineLevel="0" collapsed="false"/>
    <row r="24" customFormat="false" ht="18" hidden="false" customHeight="true" outlineLevel="0" collapsed="false"/>
    <row r="25" customFormat="false" ht="18" hidden="false" customHeight="true" outlineLevel="0" collapsed="false"/>
    <row r="26" customFormat="false" ht="18" hidden="false" customHeight="true" outlineLevel="0" collapsed="false"/>
    <row r="27" customFormat="false" ht="18" hidden="false" customHeight="true" outlineLevel="0" collapsed="false"/>
    <row r="28" customFormat="false" ht="18" hidden="false" customHeight="true" outlineLevel="0" collapsed="false"/>
    <row r="29" customFormat="false" ht="18" hidden="false" customHeight="true" outlineLevel="0" collapsed="false"/>
    <row r="30" customFormat="false" ht="18" hidden="false" customHeight="true" outlineLevel="0" collapsed="false"/>
    <row r="31" customFormat="false" ht="18" hidden="false" customHeight="true" outlineLevel="0" collapsed="false"/>
    <row r="32" customFormat="false" ht="18" hidden="false" customHeight="true" outlineLevel="0" collapsed="false"/>
    <row r="33" customFormat="false" ht="18" hidden="false" customHeight="true" outlineLevel="0" collapsed="false"/>
    <row r="34" customFormat="false" ht="18" hidden="false" customHeight="true" outlineLevel="0" collapsed="false"/>
    <row r="35" customFormat="false" ht="18" hidden="false" customHeight="true" outlineLevel="0" collapsed="false"/>
    <row r="36" customFormat="false" ht="18" hidden="false" customHeight="true" outlineLevel="0" collapsed="false"/>
    <row r="37" customFormat="false" ht="18" hidden="false" customHeight="true" outlineLevel="0" collapsed="false"/>
    <row r="38" customFormat="false" ht="18" hidden="false" customHeight="true" outlineLevel="0" collapsed="false"/>
    <row r="39" customFormat="false" ht="18" hidden="false" customHeight="true" outlineLevel="0" collapsed="false"/>
    <row r="40" customFormat="false" ht="18" hidden="false" customHeight="true" outlineLevel="0" collapsed="false"/>
    <row r="41" customFormat="false" ht="18" hidden="false" customHeight="true" outlineLevel="0" collapsed="false"/>
    <row r="42" customFormat="false" ht="18" hidden="false" customHeight="true" outlineLevel="0" collapsed="false"/>
    <row r="43" customFormat="false" ht="18" hidden="false" customHeight="true" outlineLevel="0" collapsed="false"/>
    <row r="44" customFormat="false" ht="18" hidden="false" customHeight="true" outlineLevel="0" collapsed="false"/>
  </sheetData>
  <mergeCells count="3">
    <mergeCell ref="B1:H1"/>
    <mergeCell ref="B2:H2"/>
    <mergeCell ref="B3:H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5C6E"/>
    <pageSetUpPr fitToPage="false"/>
  </sheetPr>
  <dimension ref="B1:I4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7" topLeftCell="B8" activePane="bottomRight" state="frozen"/>
      <selection pane="topLeft" activeCell="A1" activeCellId="0" sqref="A1"/>
      <selection pane="topRight" activeCell="B1" activeCellId="0" sqref="B1"/>
      <selection pane="bottomLeft" activeCell="A8" activeCellId="0" sqref="A8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6"/>
    <col collapsed="false" customWidth="true" hidden="false" outlineLevel="0" max="3" min="3" style="0" width="18"/>
    <col collapsed="false" customWidth="true" hidden="false" outlineLevel="0" max="7" min="4" style="0" width="14"/>
    <col collapsed="false" customWidth="true" hidden="false" outlineLevel="0" max="8" min="8" style="0" width="22"/>
  </cols>
  <sheetData>
    <row r="1" customFormat="false" ht="9.75" hidden="false" customHeight="true" outlineLevel="0" collapsed="false">
      <c r="B1" s="1"/>
      <c r="C1" s="1"/>
      <c r="D1" s="1"/>
      <c r="E1" s="1"/>
      <c r="F1" s="1"/>
      <c r="G1" s="1"/>
      <c r="H1" s="1"/>
    </row>
    <row r="2" customFormat="false" ht="43.5" hidden="false" customHeight="true" outlineLevel="0" collapsed="false">
      <c r="B2" s="30" t="s">
        <v>50</v>
      </c>
      <c r="C2" s="30"/>
      <c r="D2" s="30"/>
      <c r="E2" s="30"/>
      <c r="F2" s="30"/>
      <c r="G2" s="30"/>
      <c r="H2" s="30"/>
    </row>
    <row r="3" customFormat="false" ht="19.5" hidden="false" customHeight="true" outlineLevel="0" collapsed="false">
      <c r="B3" s="3" t="s">
        <v>51</v>
      </c>
      <c r="C3" s="3"/>
      <c r="D3" s="3"/>
      <c r="E3" s="3"/>
      <c r="F3" s="3"/>
      <c r="G3" s="3"/>
      <c r="H3" s="3"/>
    </row>
    <row r="4" customFormat="false" ht="9.75" hidden="false" customHeight="true" outlineLevel="0" collapsed="false"/>
    <row r="5" customFormat="false" ht="21.75" hidden="false" customHeight="true" outlineLevel="0" collapsed="false">
      <c r="B5" s="31" t="s">
        <v>52</v>
      </c>
      <c r="C5" s="32" t="n">
        <v>0.118</v>
      </c>
      <c r="D5" s="31" t="s">
        <v>29</v>
      </c>
      <c r="E5" s="33" t="n">
        <v>12.5</v>
      </c>
      <c r="F5" s="31" t="s">
        <v>30</v>
      </c>
      <c r="G5" s="34" t="n">
        <v>8280</v>
      </c>
    </row>
    <row r="6" customFormat="false" ht="7.5" hidden="false" customHeight="true" outlineLevel="0" collapsed="false"/>
    <row r="7" customFormat="false" ht="30" hidden="false" customHeight="true" outlineLevel="0" collapsed="false">
      <c r="B7" s="35" t="s">
        <v>7</v>
      </c>
      <c r="C7" s="35" t="s">
        <v>53</v>
      </c>
      <c r="D7" s="35" t="s">
        <v>54</v>
      </c>
      <c r="E7" s="35" t="s">
        <v>33</v>
      </c>
      <c r="F7" s="35" t="s">
        <v>34</v>
      </c>
      <c r="G7" s="35" t="s">
        <v>35</v>
      </c>
      <c r="H7" s="35" t="s">
        <v>36</v>
      </c>
      <c r="I7" s="35" t="s">
        <v>37</v>
      </c>
    </row>
    <row r="8" customFormat="false" ht="18.75" hidden="false" customHeight="true" outlineLevel="0" collapsed="false">
      <c r="B8" s="14" t="s">
        <v>12</v>
      </c>
      <c r="C8" s="36" t="n">
        <v>8421.8</v>
      </c>
      <c r="D8" s="37" t="n">
        <f aca="false">C8-G5</f>
        <v>141.799999999999</v>
      </c>
      <c r="E8" s="16" t="n">
        <f aca="false">D8*C$5</f>
        <v>16.7323999999999</v>
      </c>
      <c r="F8" s="38" t="n">
        <f aca="false">E$5</f>
        <v>12.5</v>
      </c>
      <c r="G8" s="39" t="n">
        <f aca="false">E8+F8</f>
        <v>29.2323999999999</v>
      </c>
      <c r="H8" s="40" t="n">
        <f aca="false">IFERROR(D8-C$21,"")</f>
        <v>-753.200000000001</v>
      </c>
      <c r="I8" s="41" t="s">
        <v>55</v>
      </c>
    </row>
    <row r="9" customFormat="false" ht="18.75" hidden="false" customHeight="true" outlineLevel="0" collapsed="false">
      <c r="B9" s="19" t="s">
        <v>13</v>
      </c>
      <c r="C9" s="42" t="n">
        <v>8574.2</v>
      </c>
      <c r="D9" s="43" t="n">
        <f aca="false">C9-C8</f>
        <v>152.400000000001</v>
      </c>
      <c r="E9" s="21" t="n">
        <f aca="false">D9*C$5</f>
        <v>17.9832000000002</v>
      </c>
      <c r="F9" s="44" t="n">
        <f aca="false">E$5</f>
        <v>12.5</v>
      </c>
      <c r="G9" s="45" t="n">
        <f aca="false">E9+F9</f>
        <v>30.4832000000002</v>
      </c>
      <c r="H9" s="46" t="n">
        <f aca="false">IFERROR(D9-C$21,"")</f>
        <v>-742.599999999999</v>
      </c>
      <c r="I9" s="47" t="s">
        <v>55</v>
      </c>
    </row>
    <row r="10" customFormat="false" ht="18.75" hidden="false" customHeight="true" outlineLevel="0" collapsed="false">
      <c r="B10" s="14" t="s">
        <v>14</v>
      </c>
      <c r="C10" s="36" t="n">
        <v>8698.5</v>
      </c>
      <c r="D10" s="37" t="n">
        <f aca="false">C10-C9</f>
        <v>124.299999999999</v>
      </c>
      <c r="E10" s="16" t="n">
        <f aca="false">D10*C$5</f>
        <v>14.6673999999999</v>
      </c>
      <c r="F10" s="38" t="n">
        <f aca="false">E$5</f>
        <v>12.5</v>
      </c>
      <c r="G10" s="39" t="n">
        <f aca="false">E10+F10</f>
        <v>27.1673999999999</v>
      </c>
      <c r="H10" s="40" t="n">
        <f aca="false">IFERROR(D10-C$21,"")</f>
        <v>-770.700000000001</v>
      </c>
      <c r="I10" s="41"/>
    </row>
    <row r="11" customFormat="false" ht="18.75" hidden="false" customHeight="true" outlineLevel="0" collapsed="false">
      <c r="B11" s="19" t="s">
        <v>15</v>
      </c>
      <c r="C11" s="42" t="n">
        <v>8740.1</v>
      </c>
      <c r="D11" s="43" t="n">
        <f aca="false">C11-C10</f>
        <v>41.6000000000004</v>
      </c>
      <c r="E11" s="21" t="n">
        <f aca="false">D11*C$5</f>
        <v>4.90880000000004</v>
      </c>
      <c r="F11" s="44" t="n">
        <f aca="false">E$5</f>
        <v>12.5</v>
      </c>
      <c r="G11" s="45" t="n">
        <f aca="false">E11+F11</f>
        <v>17.4088</v>
      </c>
      <c r="H11" s="46" t="n">
        <f aca="false">IFERROR(D11-C$21,"")</f>
        <v>-853.4</v>
      </c>
      <c r="I11" s="47"/>
    </row>
    <row r="12" customFormat="false" ht="18.75" hidden="false" customHeight="true" outlineLevel="0" collapsed="false">
      <c r="B12" s="14" t="s">
        <v>16</v>
      </c>
      <c r="C12" s="36" t="n">
        <v>8762.3</v>
      </c>
      <c r="D12" s="37" t="n">
        <f aca="false">C12-C11</f>
        <v>22.1999999999989</v>
      </c>
      <c r="E12" s="16" t="n">
        <f aca="false">D12*C$5</f>
        <v>2.61959999999987</v>
      </c>
      <c r="F12" s="38" t="n">
        <f aca="false">E$5</f>
        <v>12.5</v>
      </c>
      <c r="G12" s="39" t="n">
        <f aca="false">E12+F12</f>
        <v>15.1195999999999</v>
      </c>
      <c r="H12" s="40" t="n">
        <f aca="false">IFERROR(D12-C$21,"")</f>
        <v>-872.800000000001</v>
      </c>
      <c r="I12" s="41"/>
    </row>
    <row r="13" customFormat="false" ht="18.75" hidden="false" customHeight="true" outlineLevel="0" collapsed="false">
      <c r="B13" s="19" t="s">
        <v>17</v>
      </c>
      <c r="C13" s="42" t="n">
        <v>8778.5</v>
      </c>
      <c r="D13" s="43" t="n">
        <f aca="false">C13-C12</f>
        <v>16.2000000000007</v>
      </c>
      <c r="E13" s="21" t="n">
        <f aca="false">D13*C$5</f>
        <v>1.91160000000009</v>
      </c>
      <c r="F13" s="44" t="n">
        <f aca="false">E$5</f>
        <v>12.5</v>
      </c>
      <c r="G13" s="45" t="n">
        <f aca="false">E13+F13</f>
        <v>14.4116000000001</v>
      </c>
      <c r="H13" s="46" t="n">
        <f aca="false">IFERROR(D13-C$21,"")</f>
        <v>-878.799999999999</v>
      </c>
      <c r="I13" s="47" t="s">
        <v>56</v>
      </c>
    </row>
    <row r="14" customFormat="false" ht="18.75" hidden="false" customHeight="true" outlineLevel="0" collapsed="false">
      <c r="B14" s="14" t="s">
        <v>18</v>
      </c>
      <c r="C14" s="36" t="n">
        <v>8793.2</v>
      </c>
      <c r="D14" s="37" t="n">
        <f aca="false">C14-C13</f>
        <v>14.7000000000007</v>
      </c>
      <c r="E14" s="16" t="n">
        <f aca="false">D14*C$5</f>
        <v>1.73460000000009</v>
      </c>
      <c r="F14" s="38" t="n">
        <f aca="false">E$5</f>
        <v>12.5</v>
      </c>
      <c r="G14" s="39" t="n">
        <f aca="false">E14+F14</f>
        <v>14.2346000000001</v>
      </c>
      <c r="H14" s="40" t="n">
        <f aca="false">IFERROR(D14-C$21,"")</f>
        <v>-880.299999999999</v>
      </c>
      <c r="I14" s="41"/>
    </row>
    <row r="15" customFormat="false" ht="18.75" hidden="false" customHeight="true" outlineLevel="0" collapsed="false">
      <c r="B15" s="19" t="s">
        <v>19</v>
      </c>
      <c r="C15" s="42" t="n">
        <v>8810.7</v>
      </c>
      <c r="D15" s="43" t="n">
        <f aca="false">C15-C14</f>
        <v>17.5</v>
      </c>
      <c r="E15" s="21" t="n">
        <f aca="false">D15*C$5</f>
        <v>2.065</v>
      </c>
      <c r="F15" s="44" t="n">
        <f aca="false">E$5</f>
        <v>12.5</v>
      </c>
      <c r="G15" s="45" t="n">
        <f aca="false">E15+F15</f>
        <v>14.565</v>
      </c>
      <c r="H15" s="46" t="n">
        <f aca="false">IFERROR(D15-C$21,"")</f>
        <v>-877.5</v>
      </c>
      <c r="I15" s="47"/>
    </row>
    <row r="16" customFormat="false" ht="18.75" hidden="false" customHeight="true" outlineLevel="0" collapsed="false">
      <c r="B16" s="14" t="s">
        <v>20</v>
      </c>
      <c r="C16" s="36" t="n">
        <v>8843</v>
      </c>
      <c r="D16" s="37" t="n">
        <f aca="false">C16-C15</f>
        <v>32.2999999999993</v>
      </c>
      <c r="E16" s="16" t="n">
        <f aca="false">D16*C$5</f>
        <v>3.81139999999991</v>
      </c>
      <c r="F16" s="38" t="n">
        <f aca="false">E$5</f>
        <v>12.5</v>
      </c>
      <c r="G16" s="39" t="n">
        <f aca="false">E16+F16</f>
        <v>16.3113999999999</v>
      </c>
      <c r="H16" s="40" t="n">
        <f aca="false">IFERROR(D16-C$21,"")</f>
        <v>-862.700000000001</v>
      </c>
      <c r="I16" s="41" t="s">
        <v>57</v>
      </c>
    </row>
    <row r="17" customFormat="false" ht="18.75" hidden="false" customHeight="true" outlineLevel="0" collapsed="false">
      <c r="B17" s="19" t="s">
        <v>21</v>
      </c>
      <c r="C17" s="42" t="n">
        <v>8912.6</v>
      </c>
      <c r="D17" s="43" t="n">
        <f aca="false">C17-C16</f>
        <v>69.6000000000004</v>
      </c>
      <c r="E17" s="21" t="n">
        <f aca="false">D17*C$5</f>
        <v>8.21280000000004</v>
      </c>
      <c r="F17" s="44" t="n">
        <f aca="false">E$5</f>
        <v>12.5</v>
      </c>
      <c r="G17" s="45" t="n">
        <f aca="false">E17+F17</f>
        <v>20.7128</v>
      </c>
      <c r="H17" s="46" t="n">
        <f aca="false">IFERROR(D17-C$21,"")</f>
        <v>-825.4</v>
      </c>
      <c r="I17" s="47" t="s">
        <v>55</v>
      </c>
    </row>
    <row r="18" customFormat="false" ht="18.75" hidden="false" customHeight="true" outlineLevel="0" collapsed="false">
      <c r="B18" s="14" t="s">
        <v>22</v>
      </c>
      <c r="C18" s="36" t="n">
        <v>9028.4</v>
      </c>
      <c r="D18" s="37" t="n">
        <f aca="false">C18-C17</f>
        <v>115.799999999999</v>
      </c>
      <c r="E18" s="16" t="n">
        <f aca="false">D18*C$5</f>
        <v>13.6643999999999</v>
      </c>
      <c r="F18" s="38" t="n">
        <f aca="false">E$5</f>
        <v>12.5</v>
      </c>
      <c r="G18" s="39" t="n">
        <f aca="false">E18+F18</f>
        <v>26.1643999999999</v>
      </c>
      <c r="H18" s="40" t="n">
        <f aca="false">IFERROR(D18-C$21,"")</f>
        <v>-779.200000000001</v>
      </c>
      <c r="I18" s="41" t="s">
        <v>55</v>
      </c>
    </row>
    <row r="19" customFormat="false" ht="18.75" hidden="false" customHeight="true" outlineLevel="0" collapsed="false">
      <c r="B19" s="19" t="s">
        <v>23</v>
      </c>
      <c r="C19" s="42" t="n">
        <v>9175</v>
      </c>
      <c r="D19" s="43" t="n">
        <f aca="false">C19-C18</f>
        <v>146.6</v>
      </c>
      <c r="E19" s="21" t="n">
        <f aca="false">D19*C$5</f>
        <v>17.2988</v>
      </c>
      <c r="F19" s="44" t="n">
        <f aca="false">E$5</f>
        <v>12.5</v>
      </c>
      <c r="G19" s="45" t="n">
        <f aca="false">E19+F19</f>
        <v>29.7988</v>
      </c>
      <c r="H19" s="46" t="n">
        <f aca="false">IFERROR(D19-C$21,"")</f>
        <v>-748.4</v>
      </c>
      <c r="I19" s="47" t="s">
        <v>43</v>
      </c>
    </row>
    <row r="20" customFormat="false" ht="18" hidden="false" customHeight="true" outlineLevel="0" collapsed="false">
      <c r="B20" s="48"/>
      <c r="C20" s="49" t="s">
        <v>58</v>
      </c>
      <c r="D20" s="49" t="s">
        <v>59</v>
      </c>
      <c r="E20" s="50" t="s">
        <v>46</v>
      </c>
      <c r="F20" s="50" t="s">
        <v>47</v>
      </c>
      <c r="G20" s="50" t="s">
        <v>6</v>
      </c>
      <c r="H20" s="51" t="s">
        <v>48</v>
      </c>
      <c r="I20" s="51" t="s">
        <v>49</v>
      </c>
    </row>
    <row r="21" customFormat="false" ht="21.75" hidden="false" customHeight="true" outlineLevel="0" collapsed="false">
      <c r="B21" s="52" t="s">
        <v>24</v>
      </c>
      <c r="C21" s="53" t="n">
        <f aca="false">C19-G5</f>
        <v>895</v>
      </c>
      <c r="D21" s="54" t="n">
        <f aca="false">(C19-G5)/12</f>
        <v>74.5833333333333</v>
      </c>
      <c r="E21" s="55" t="n">
        <f aca="false">SUM(E8:E19)</f>
        <v>105.61</v>
      </c>
      <c r="F21" s="56" t="n">
        <f aca="false">SUM(F8:F19)</f>
        <v>150</v>
      </c>
      <c r="G21" s="55" t="n">
        <f aca="false">SUM(G8:G19)</f>
        <v>255.61</v>
      </c>
      <c r="H21" s="57" t="n">
        <f aca="false">MAX(D8:D19)</f>
        <v>152.400000000001</v>
      </c>
      <c r="I21" s="57" t="n">
        <f aca="false">MIN(D8:D19)</f>
        <v>14.7000000000007</v>
      </c>
    </row>
    <row r="22" customFormat="false" ht="18" hidden="false" customHeight="true" outlineLevel="0" collapsed="false"/>
    <row r="23" customFormat="false" ht="18" hidden="false" customHeight="true" outlineLevel="0" collapsed="false"/>
    <row r="24" customFormat="false" ht="18" hidden="false" customHeight="true" outlineLevel="0" collapsed="false"/>
    <row r="25" customFormat="false" ht="18" hidden="false" customHeight="true" outlineLevel="0" collapsed="false"/>
    <row r="26" customFormat="false" ht="18" hidden="false" customHeight="true" outlineLevel="0" collapsed="false"/>
    <row r="27" customFormat="false" ht="18" hidden="false" customHeight="true" outlineLevel="0" collapsed="false"/>
    <row r="28" customFormat="false" ht="18" hidden="false" customHeight="true" outlineLevel="0" collapsed="false"/>
    <row r="29" customFormat="false" ht="18" hidden="false" customHeight="true" outlineLevel="0" collapsed="false"/>
    <row r="30" customFormat="false" ht="18" hidden="false" customHeight="true" outlineLevel="0" collapsed="false"/>
    <row r="31" customFormat="false" ht="18" hidden="false" customHeight="true" outlineLevel="0" collapsed="false"/>
    <row r="32" customFormat="false" ht="18" hidden="false" customHeight="true" outlineLevel="0" collapsed="false"/>
    <row r="33" customFormat="false" ht="18" hidden="false" customHeight="true" outlineLevel="0" collapsed="false"/>
    <row r="34" customFormat="false" ht="18" hidden="false" customHeight="true" outlineLevel="0" collapsed="false"/>
    <row r="35" customFormat="false" ht="18" hidden="false" customHeight="true" outlineLevel="0" collapsed="false"/>
    <row r="36" customFormat="false" ht="18" hidden="false" customHeight="true" outlineLevel="0" collapsed="false"/>
    <row r="37" customFormat="false" ht="18" hidden="false" customHeight="true" outlineLevel="0" collapsed="false"/>
    <row r="38" customFormat="false" ht="18" hidden="false" customHeight="true" outlineLevel="0" collapsed="false"/>
    <row r="39" customFormat="false" ht="18" hidden="false" customHeight="true" outlineLevel="0" collapsed="false"/>
    <row r="40" customFormat="false" ht="18" hidden="false" customHeight="true" outlineLevel="0" collapsed="false"/>
    <row r="41" customFormat="false" ht="18" hidden="false" customHeight="true" outlineLevel="0" collapsed="false"/>
    <row r="42" customFormat="false" ht="18" hidden="false" customHeight="true" outlineLevel="0" collapsed="false"/>
    <row r="43" customFormat="false" ht="18" hidden="false" customHeight="true" outlineLevel="0" collapsed="false"/>
    <row r="44" customFormat="false" ht="18" hidden="false" customHeight="true" outlineLevel="0" collapsed="false"/>
  </sheetData>
  <mergeCells count="3">
    <mergeCell ref="B1:H1"/>
    <mergeCell ref="B2:H2"/>
    <mergeCell ref="B3:H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F7B8B"/>
    <pageSetUpPr fitToPage="false"/>
  </sheetPr>
  <dimension ref="B1:I4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7" topLeftCell="B8" activePane="bottomRight" state="frozen"/>
      <selection pane="topLeft" activeCell="A1" activeCellId="0" sqref="A1"/>
      <selection pane="topRight" activeCell="B1" activeCellId="0" sqref="B1"/>
      <selection pane="bottomLeft" activeCell="A8" activeCellId="0" sqref="A8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6"/>
    <col collapsed="false" customWidth="true" hidden="false" outlineLevel="0" max="3" min="3" style="0" width="18"/>
    <col collapsed="false" customWidth="true" hidden="false" outlineLevel="0" max="7" min="4" style="0" width="14"/>
    <col collapsed="false" customWidth="true" hidden="false" outlineLevel="0" max="8" min="8" style="0" width="22"/>
  </cols>
  <sheetData>
    <row r="1" customFormat="false" ht="9.75" hidden="false" customHeight="true" outlineLevel="0" collapsed="false">
      <c r="B1" s="1"/>
      <c r="C1" s="1"/>
      <c r="D1" s="1"/>
      <c r="E1" s="1"/>
      <c r="F1" s="1"/>
      <c r="G1" s="1"/>
      <c r="H1" s="1"/>
    </row>
    <row r="2" customFormat="false" ht="43.5" hidden="false" customHeight="true" outlineLevel="0" collapsed="false">
      <c r="B2" s="30" t="s">
        <v>60</v>
      </c>
      <c r="C2" s="30"/>
      <c r="D2" s="30"/>
      <c r="E2" s="30"/>
      <c r="F2" s="30"/>
      <c r="G2" s="30"/>
      <c r="H2" s="30"/>
    </row>
    <row r="3" customFormat="false" ht="19.5" hidden="false" customHeight="true" outlineLevel="0" collapsed="false">
      <c r="B3" s="3" t="s">
        <v>61</v>
      </c>
      <c r="C3" s="3"/>
      <c r="D3" s="3"/>
      <c r="E3" s="3"/>
      <c r="F3" s="3"/>
      <c r="G3" s="3"/>
      <c r="H3" s="3"/>
    </row>
    <row r="4" customFormat="false" ht="9.75" hidden="false" customHeight="true" outlineLevel="0" collapsed="false"/>
    <row r="5" customFormat="false" ht="21.75" hidden="false" customHeight="true" outlineLevel="0" collapsed="false">
      <c r="B5" s="31" t="s">
        <v>52</v>
      </c>
      <c r="C5" s="32" t="n">
        <v>2.85</v>
      </c>
      <c r="D5" s="31" t="s">
        <v>29</v>
      </c>
      <c r="E5" s="33" t="n">
        <v>6.2</v>
      </c>
      <c r="F5" s="31" t="s">
        <v>30</v>
      </c>
      <c r="G5" s="34" t="n">
        <v>1828</v>
      </c>
    </row>
    <row r="6" customFormat="false" ht="7.5" hidden="false" customHeight="true" outlineLevel="0" collapsed="false"/>
    <row r="7" customFormat="false" ht="30" hidden="false" customHeight="true" outlineLevel="0" collapsed="false">
      <c r="B7" s="35" t="s">
        <v>7</v>
      </c>
      <c r="C7" s="35" t="s">
        <v>53</v>
      </c>
      <c r="D7" s="35" t="s">
        <v>54</v>
      </c>
      <c r="E7" s="35" t="s">
        <v>33</v>
      </c>
      <c r="F7" s="35" t="s">
        <v>34</v>
      </c>
      <c r="G7" s="35" t="s">
        <v>35</v>
      </c>
      <c r="H7" s="35" t="s">
        <v>36</v>
      </c>
      <c r="I7" s="35" t="s">
        <v>37</v>
      </c>
    </row>
    <row r="8" customFormat="false" ht="18.75" hidden="false" customHeight="true" outlineLevel="0" collapsed="false">
      <c r="B8" s="14" t="s">
        <v>12</v>
      </c>
      <c r="C8" s="36" t="n">
        <v>1842.3</v>
      </c>
      <c r="D8" s="37" t="n">
        <f aca="false">C8-G5</f>
        <v>14.3</v>
      </c>
      <c r="E8" s="16" t="n">
        <f aca="false">D8*C$5</f>
        <v>40.7549999999999</v>
      </c>
      <c r="F8" s="38" t="n">
        <f aca="false">E$5</f>
        <v>6.2</v>
      </c>
      <c r="G8" s="39" t="n">
        <f aca="false">E8+F8</f>
        <v>46.9549999999999</v>
      </c>
      <c r="H8" s="40" t="n">
        <f aca="false">IFERROR(D8-C$21,"")</f>
        <v>-171.2</v>
      </c>
      <c r="I8" s="41"/>
    </row>
    <row r="9" customFormat="false" ht="18.75" hidden="false" customHeight="true" outlineLevel="0" collapsed="false">
      <c r="B9" s="19" t="s">
        <v>13</v>
      </c>
      <c r="C9" s="42" t="n">
        <v>1856.8</v>
      </c>
      <c r="D9" s="43" t="n">
        <f aca="false">C9-C8</f>
        <v>14.5</v>
      </c>
      <c r="E9" s="21" t="n">
        <f aca="false">D9*C$5</f>
        <v>41.325</v>
      </c>
      <c r="F9" s="44" t="n">
        <f aca="false">E$5</f>
        <v>6.2</v>
      </c>
      <c r="G9" s="45" t="n">
        <f aca="false">E9+F9</f>
        <v>47.525</v>
      </c>
      <c r="H9" s="46" t="n">
        <f aca="false">IFERROR(D9-C$21,"")</f>
        <v>-171</v>
      </c>
      <c r="I9" s="47"/>
    </row>
    <row r="10" customFormat="false" ht="18.75" hidden="false" customHeight="true" outlineLevel="0" collapsed="false">
      <c r="B10" s="14" t="s">
        <v>14</v>
      </c>
      <c r="C10" s="36" t="n">
        <v>1871.6</v>
      </c>
      <c r="D10" s="37" t="n">
        <f aca="false">C10-C9</f>
        <v>14.8</v>
      </c>
      <c r="E10" s="16" t="n">
        <f aca="false">D10*C$5</f>
        <v>42.1799999999999</v>
      </c>
      <c r="F10" s="38" t="n">
        <f aca="false">E$5</f>
        <v>6.2</v>
      </c>
      <c r="G10" s="39" t="n">
        <f aca="false">E10+F10</f>
        <v>48.3799999999999</v>
      </c>
      <c r="H10" s="40" t="n">
        <f aca="false">IFERROR(D10-C$21,"")</f>
        <v>-170.7</v>
      </c>
      <c r="I10" s="41"/>
    </row>
    <row r="11" customFormat="false" ht="18.75" hidden="false" customHeight="true" outlineLevel="0" collapsed="false">
      <c r="B11" s="19" t="s">
        <v>15</v>
      </c>
      <c r="C11" s="42" t="n">
        <v>1886.9</v>
      </c>
      <c r="D11" s="43" t="n">
        <f aca="false">C11-C10</f>
        <v>15.3000000000002</v>
      </c>
      <c r="E11" s="21" t="n">
        <f aca="false">D11*C$5</f>
        <v>43.6050000000005</v>
      </c>
      <c r="F11" s="44" t="n">
        <f aca="false">E$5</f>
        <v>6.2</v>
      </c>
      <c r="G11" s="45" t="n">
        <f aca="false">E11+F11</f>
        <v>49.8050000000005</v>
      </c>
      <c r="H11" s="46" t="n">
        <f aca="false">IFERROR(D11-C$21,"")</f>
        <v>-170.2</v>
      </c>
      <c r="I11" s="47" t="s">
        <v>62</v>
      </c>
    </row>
    <row r="12" customFormat="false" ht="18.75" hidden="false" customHeight="true" outlineLevel="0" collapsed="false">
      <c r="B12" s="14" t="s">
        <v>16</v>
      </c>
      <c r="C12" s="36" t="n">
        <v>1903.4</v>
      </c>
      <c r="D12" s="37" t="n">
        <f aca="false">C12-C11</f>
        <v>16.5</v>
      </c>
      <c r="E12" s="16" t="n">
        <f aca="false">D12*C$5</f>
        <v>47.025</v>
      </c>
      <c r="F12" s="38" t="n">
        <f aca="false">E$5</f>
        <v>6.2</v>
      </c>
      <c r="G12" s="39" t="n">
        <f aca="false">E12+F12</f>
        <v>53.225</v>
      </c>
      <c r="H12" s="40" t="n">
        <f aca="false">IFERROR(D12-C$21,"")</f>
        <v>-169</v>
      </c>
      <c r="I12" s="41" t="s">
        <v>63</v>
      </c>
    </row>
    <row r="13" customFormat="false" ht="18.75" hidden="false" customHeight="true" outlineLevel="0" collapsed="false">
      <c r="B13" s="19" t="s">
        <v>17</v>
      </c>
      <c r="C13" s="42" t="n">
        <v>1920.2</v>
      </c>
      <c r="D13" s="43" t="n">
        <f aca="false">C13-C12</f>
        <v>16.8</v>
      </c>
      <c r="E13" s="21" t="n">
        <f aca="false">D13*C$5</f>
        <v>47.8799999999999</v>
      </c>
      <c r="F13" s="44" t="n">
        <f aca="false">E$5</f>
        <v>6.2</v>
      </c>
      <c r="G13" s="45" t="n">
        <f aca="false">E13+F13</f>
        <v>54.0799999999999</v>
      </c>
      <c r="H13" s="46" t="n">
        <f aca="false">IFERROR(D13-C$21,"")</f>
        <v>-168.7</v>
      </c>
      <c r="I13" s="47" t="s">
        <v>56</v>
      </c>
    </row>
    <row r="14" customFormat="false" ht="18.75" hidden="false" customHeight="true" outlineLevel="0" collapsed="false">
      <c r="B14" s="14" t="s">
        <v>18</v>
      </c>
      <c r="C14" s="36" t="n">
        <v>1937.1</v>
      </c>
      <c r="D14" s="37" t="n">
        <f aca="false">C14-C13</f>
        <v>16.8999999999999</v>
      </c>
      <c r="E14" s="16" t="n">
        <f aca="false">D14*C$5</f>
        <v>48.1649999999996</v>
      </c>
      <c r="F14" s="38" t="n">
        <f aca="false">E$5</f>
        <v>6.2</v>
      </c>
      <c r="G14" s="39" t="n">
        <f aca="false">E14+F14</f>
        <v>54.3649999999996</v>
      </c>
      <c r="H14" s="40" t="n">
        <f aca="false">IFERROR(D14-C$21,"")</f>
        <v>-168.6</v>
      </c>
      <c r="I14" s="41" t="s">
        <v>64</v>
      </c>
    </row>
    <row r="15" customFormat="false" ht="18.75" hidden="false" customHeight="true" outlineLevel="0" collapsed="false">
      <c r="B15" s="19" t="s">
        <v>19</v>
      </c>
      <c r="C15" s="42" t="n">
        <v>1954.8</v>
      </c>
      <c r="D15" s="43" t="n">
        <f aca="false">C15-C14</f>
        <v>17.7</v>
      </c>
      <c r="E15" s="21" t="n">
        <f aca="false">D15*C$5</f>
        <v>50.4450000000001</v>
      </c>
      <c r="F15" s="44" t="n">
        <f aca="false">E$5</f>
        <v>6.2</v>
      </c>
      <c r="G15" s="45" t="n">
        <f aca="false">E15+F15</f>
        <v>56.6450000000001</v>
      </c>
      <c r="H15" s="46" t="n">
        <f aca="false">IFERROR(D15-C$21,"")</f>
        <v>-167.8</v>
      </c>
      <c r="I15" s="47"/>
    </row>
    <row r="16" customFormat="false" ht="18.75" hidden="false" customHeight="true" outlineLevel="0" collapsed="false">
      <c r="B16" s="14" t="s">
        <v>20</v>
      </c>
      <c r="C16" s="36" t="n">
        <v>1970.2</v>
      </c>
      <c r="D16" s="37" t="n">
        <f aca="false">C16-C15</f>
        <v>15.4000000000001</v>
      </c>
      <c r="E16" s="16" t="n">
        <f aca="false">D16*C$5</f>
        <v>43.8900000000003</v>
      </c>
      <c r="F16" s="38" t="n">
        <f aca="false">E$5</f>
        <v>6.2</v>
      </c>
      <c r="G16" s="39" t="n">
        <f aca="false">E16+F16</f>
        <v>50.0900000000003</v>
      </c>
      <c r="H16" s="40" t="n">
        <f aca="false">IFERROR(D16-C$21,"")</f>
        <v>-170.1</v>
      </c>
      <c r="I16" s="41"/>
    </row>
    <row r="17" customFormat="false" ht="18.75" hidden="false" customHeight="true" outlineLevel="0" collapsed="false">
      <c r="B17" s="19" t="s">
        <v>21</v>
      </c>
      <c r="C17" s="42" t="n">
        <v>1984.9</v>
      </c>
      <c r="D17" s="43" t="n">
        <f aca="false">C17-C16</f>
        <v>14.7</v>
      </c>
      <c r="E17" s="21" t="n">
        <f aca="false">D17*C$5</f>
        <v>41.8950000000001</v>
      </c>
      <c r="F17" s="44" t="n">
        <f aca="false">E$5</f>
        <v>6.2</v>
      </c>
      <c r="G17" s="45" t="n">
        <f aca="false">E17+F17</f>
        <v>48.0950000000001</v>
      </c>
      <c r="H17" s="46" t="n">
        <f aca="false">IFERROR(D17-C$21,"")</f>
        <v>-170.8</v>
      </c>
      <c r="I17" s="47"/>
    </row>
    <row r="18" customFormat="false" ht="18.75" hidden="false" customHeight="true" outlineLevel="0" collapsed="false">
      <c r="B18" s="14" t="s">
        <v>22</v>
      </c>
      <c r="C18" s="36" t="n">
        <v>1999.1</v>
      </c>
      <c r="D18" s="37" t="n">
        <f aca="false">C18-C17</f>
        <v>14.1999999999998</v>
      </c>
      <c r="E18" s="16" t="n">
        <f aca="false">D18*C$5</f>
        <v>40.4699999999995</v>
      </c>
      <c r="F18" s="38" t="n">
        <f aca="false">E$5</f>
        <v>6.2</v>
      </c>
      <c r="G18" s="39" t="n">
        <f aca="false">E18+F18</f>
        <v>46.6699999999995</v>
      </c>
      <c r="H18" s="40" t="n">
        <f aca="false">IFERROR(D18-C$21,"")</f>
        <v>-171.3</v>
      </c>
      <c r="I18" s="41"/>
    </row>
    <row r="19" customFormat="false" ht="18.75" hidden="false" customHeight="true" outlineLevel="0" collapsed="false">
      <c r="B19" s="19" t="s">
        <v>23</v>
      </c>
      <c r="C19" s="42" t="n">
        <v>2013.5</v>
      </c>
      <c r="D19" s="43" t="n">
        <f aca="false">C19-C18</f>
        <v>14.4000000000001</v>
      </c>
      <c r="E19" s="21" t="n">
        <f aca="false">D19*C$5</f>
        <v>41.0400000000003</v>
      </c>
      <c r="F19" s="44" t="n">
        <f aca="false">E$5</f>
        <v>6.2</v>
      </c>
      <c r="G19" s="45" t="n">
        <f aca="false">E19+F19</f>
        <v>47.2400000000003</v>
      </c>
      <c r="H19" s="46" t="n">
        <f aca="false">IFERROR(D19-C$21,"")</f>
        <v>-171.1</v>
      </c>
      <c r="I19" s="47" t="s">
        <v>43</v>
      </c>
    </row>
    <row r="20" customFormat="false" ht="18" hidden="false" customHeight="true" outlineLevel="0" collapsed="false">
      <c r="B20" s="48"/>
      <c r="C20" s="49" t="s">
        <v>58</v>
      </c>
      <c r="D20" s="49" t="s">
        <v>59</v>
      </c>
      <c r="E20" s="50" t="s">
        <v>46</v>
      </c>
      <c r="F20" s="50" t="s">
        <v>47</v>
      </c>
      <c r="G20" s="50" t="s">
        <v>6</v>
      </c>
      <c r="H20" s="51" t="s">
        <v>48</v>
      </c>
      <c r="I20" s="51" t="s">
        <v>49</v>
      </c>
    </row>
    <row r="21" customFormat="false" ht="21.75" hidden="false" customHeight="true" outlineLevel="0" collapsed="false">
      <c r="B21" s="52" t="s">
        <v>24</v>
      </c>
      <c r="C21" s="53" t="n">
        <f aca="false">C19-G5</f>
        <v>185.5</v>
      </c>
      <c r="D21" s="54" t="n">
        <f aca="false">(C19-G5)/12</f>
        <v>15.4583333333333</v>
      </c>
      <c r="E21" s="55" t="n">
        <f aca="false">SUM(E8:E19)</f>
        <v>528.675</v>
      </c>
      <c r="F21" s="56" t="n">
        <f aca="false">SUM(F8:F19)</f>
        <v>74.4</v>
      </c>
      <c r="G21" s="55" t="n">
        <f aca="false">SUM(G8:G19)</f>
        <v>603.075</v>
      </c>
      <c r="H21" s="57" t="n">
        <f aca="false">MAX(D8:D19)</f>
        <v>17.7</v>
      </c>
      <c r="I21" s="57" t="n">
        <f aca="false">MIN(D8:D19)</f>
        <v>14.1999999999998</v>
      </c>
    </row>
    <row r="22" customFormat="false" ht="18" hidden="false" customHeight="true" outlineLevel="0" collapsed="false"/>
    <row r="23" customFormat="false" ht="18" hidden="false" customHeight="true" outlineLevel="0" collapsed="false"/>
    <row r="24" customFormat="false" ht="18" hidden="false" customHeight="true" outlineLevel="0" collapsed="false"/>
    <row r="25" customFormat="false" ht="18" hidden="false" customHeight="true" outlineLevel="0" collapsed="false"/>
    <row r="26" customFormat="false" ht="18" hidden="false" customHeight="true" outlineLevel="0" collapsed="false"/>
    <row r="27" customFormat="false" ht="18" hidden="false" customHeight="true" outlineLevel="0" collapsed="false"/>
    <row r="28" customFormat="false" ht="18" hidden="false" customHeight="true" outlineLevel="0" collapsed="false"/>
    <row r="29" customFormat="false" ht="18" hidden="false" customHeight="true" outlineLevel="0" collapsed="false"/>
    <row r="30" customFormat="false" ht="18" hidden="false" customHeight="true" outlineLevel="0" collapsed="false"/>
    <row r="31" customFormat="false" ht="18" hidden="false" customHeight="true" outlineLevel="0" collapsed="false"/>
    <row r="32" customFormat="false" ht="18" hidden="false" customHeight="true" outlineLevel="0" collapsed="false"/>
    <row r="33" customFormat="false" ht="18" hidden="false" customHeight="true" outlineLevel="0" collapsed="false"/>
    <row r="34" customFormat="false" ht="18" hidden="false" customHeight="true" outlineLevel="0" collapsed="false"/>
    <row r="35" customFormat="false" ht="18" hidden="false" customHeight="true" outlineLevel="0" collapsed="false"/>
    <row r="36" customFormat="false" ht="18" hidden="false" customHeight="true" outlineLevel="0" collapsed="false"/>
    <row r="37" customFormat="false" ht="18" hidden="false" customHeight="true" outlineLevel="0" collapsed="false"/>
    <row r="38" customFormat="false" ht="18" hidden="false" customHeight="true" outlineLevel="0" collapsed="false"/>
    <row r="39" customFormat="false" ht="18" hidden="false" customHeight="true" outlineLevel="0" collapsed="false"/>
    <row r="40" customFormat="false" ht="18" hidden="false" customHeight="true" outlineLevel="0" collapsed="false"/>
    <row r="41" customFormat="false" ht="18" hidden="false" customHeight="true" outlineLevel="0" collapsed="false"/>
    <row r="42" customFormat="false" ht="18" hidden="false" customHeight="true" outlineLevel="0" collapsed="false"/>
    <row r="43" customFormat="false" ht="18" hidden="false" customHeight="true" outlineLevel="0" collapsed="false"/>
    <row r="44" customFormat="false" ht="18" hidden="false" customHeight="true" outlineLevel="0" collapsed="false"/>
  </sheetData>
  <mergeCells count="3">
    <mergeCell ref="B1:H1"/>
    <mergeCell ref="B2:H2"/>
    <mergeCell ref="B3:H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7D8C8A"/>
    <pageSetUpPr fitToPage="false"/>
  </sheetPr>
  <dimension ref="B1:E5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6"/>
    <col collapsed="false" customWidth="true" hidden="false" outlineLevel="0" max="3" min="3" style="0" width="28"/>
    <col collapsed="false" customWidth="true" hidden="false" outlineLevel="0" max="5" min="4" style="0" width="22"/>
  </cols>
  <sheetData>
    <row r="1" customFormat="false" ht="9.75" hidden="false" customHeight="true" outlineLevel="0" collapsed="false">
      <c r="B1" s="1"/>
      <c r="C1" s="1"/>
      <c r="D1" s="1"/>
      <c r="E1" s="1"/>
    </row>
    <row r="2" customFormat="false" ht="43.5" hidden="false" customHeight="true" outlineLevel="0" collapsed="false">
      <c r="B2" s="30" t="s">
        <v>65</v>
      </c>
      <c r="C2" s="30"/>
      <c r="D2" s="30"/>
      <c r="E2" s="30"/>
    </row>
    <row r="3" customFormat="false" ht="19.5" hidden="false" customHeight="true" outlineLevel="0" collapsed="false">
      <c r="B3" s="3" t="s">
        <v>66</v>
      </c>
      <c r="C3" s="3"/>
      <c r="D3" s="3"/>
      <c r="E3" s="3"/>
    </row>
    <row r="4" customFormat="false" ht="9.75" hidden="false" customHeight="true" outlineLevel="0" collapsed="false"/>
    <row r="5" customFormat="false" ht="24" hidden="false" customHeight="true" outlineLevel="0" collapsed="false">
      <c r="B5" s="58" t="s">
        <v>67</v>
      </c>
      <c r="C5" s="58"/>
      <c r="D5" s="58"/>
      <c r="E5" s="58"/>
    </row>
    <row r="6" customFormat="false" ht="19.5" hidden="false" customHeight="true" outlineLevel="0" collapsed="false">
      <c r="B6" s="59" t="s">
        <v>68</v>
      </c>
      <c r="C6" s="60" t="s">
        <v>69</v>
      </c>
      <c r="D6" s="60"/>
      <c r="E6" s="60"/>
    </row>
    <row r="7" customFormat="false" ht="19.5" hidden="false" customHeight="true" outlineLevel="0" collapsed="false">
      <c r="B7" s="61" t="s">
        <v>70</v>
      </c>
      <c r="C7" s="62" t="s">
        <v>71</v>
      </c>
      <c r="D7" s="62"/>
      <c r="E7" s="62"/>
    </row>
    <row r="8" customFormat="false" ht="19.5" hidden="false" customHeight="true" outlineLevel="0" collapsed="false">
      <c r="B8" s="59" t="s">
        <v>72</v>
      </c>
      <c r="C8" s="60" t="s">
        <v>73</v>
      </c>
      <c r="D8" s="60"/>
      <c r="E8" s="60"/>
    </row>
    <row r="9" customFormat="false" ht="19.5" hidden="false" customHeight="true" outlineLevel="0" collapsed="false">
      <c r="B9" s="61" t="s">
        <v>74</v>
      </c>
      <c r="C9" s="62" t="s">
        <v>75</v>
      </c>
      <c r="D9" s="62"/>
      <c r="E9" s="62"/>
    </row>
    <row r="10" customFormat="false" ht="19.5" hidden="false" customHeight="true" outlineLevel="0" collapsed="false">
      <c r="B10" s="59" t="s">
        <v>76</v>
      </c>
      <c r="C10" s="60" t="s">
        <v>77</v>
      </c>
      <c r="D10" s="60"/>
      <c r="E10" s="60"/>
    </row>
    <row r="11" customFormat="false" ht="19.5" hidden="false" customHeight="true" outlineLevel="0" collapsed="false">
      <c r="B11" s="61" t="s">
        <v>78</v>
      </c>
      <c r="C11" s="62" t="s">
        <v>79</v>
      </c>
      <c r="D11" s="62"/>
      <c r="E11" s="62"/>
    </row>
    <row r="12" customFormat="false" ht="19.5" hidden="false" customHeight="true" outlineLevel="0" collapsed="false">
      <c r="B12" s="59" t="s">
        <v>80</v>
      </c>
      <c r="C12" s="60" t="s">
        <v>81</v>
      </c>
      <c r="D12" s="60"/>
      <c r="E12" s="60"/>
    </row>
    <row r="13" customFormat="false" ht="7.5" hidden="false" customHeight="true" outlineLevel="0" collapsed="false"/>
    <row r="14" customFormat="false" ht="24" hidden="false" customHeight="true" outlineLevel="0" collapsed="false">
      <c r="B14" s="58" t="s">
        <v>82</v>
      </c>
      <c r="C14" s="58"/>
      <c r="D14" s="58"/>
      <c r="E14" s="58"/>
    </row>
    <row r="15" customFormat="false" ht="19.5" hidden="false" customHeight="true" outlineLevel="0" collapsed="false">
      <c r="B15" s="61" t="s">
        <v>83</v>
      </c>
      <c r="C15" s="62" t="s">
        <v>84</v>
      </c>
      <c r="D15" s="62"/>
      <c r="E15" s="62"/>
    </row>
    <row r="16" customFormat="false" ht="19.5" hidden="false" customHeight="true" outlineLevel="0" collapsed="false">
      <c r="B16" s="59" t="s">
        <v>85</v>
      </c>
      <c r="C16" s="60" t="s">
        <v>86</v>
      </c>
      <c r="D16" s="60"/>
      <c r="E16" s="60"/>
    </row>
    <row r="17" customFormat="false" ht="19.5" hidden="false" customHeight="true" outlineLevel="0" collapsed="false">
      <c r="B17" s="61" t="s">
        <v>87</v>
      </c>
      <c r="C17" s="62" t="s">
        <v>88</v>
      </c>
      <c r="D17" s="62"/>
      <c r="E17" s="62"/>
    </row>
    <row r="18" customFormat="false" ht="19.5" hidden="false" customHeight="true" outlineLevel="0" collapsed="false">
      <c r="B18" s="59" t="s">
        <v>89</v>
      </c>
      <c r="C18" s="60" t="s">
        <v>90</v>
      </c>
      <c r="D18" s="60"/>
      <c r="E18" s="60"/>
    </row>
    <row r="19" customFormat="false" ht="19.5" hidden="false" customHeight="true" outlineLevel="0" collapsed="false">
      <c r="B19" s="61" t="s">
        <v>91</v>
      </c>
      <c r="C19" s="62" t="s">
        <v>92</v>
      </c>
      <c r="D19" s="62" t="s">
        <v>93</v>
      </c>
      <c r="E19" s="62"/>
    </row>
    <row r="20" customFormat="false" ht="19.5" hidden="false" customHeight="true" outlineLevel="0" collapsed="false">
      <c r="B20" s="59" t="s">
        <v>94</v>
      </c>
      <c r="C20" s="60" t="s">
        <v>95</v>
      </c>
      <c r="D20" s="60" t="s">
        <v>93</v>
      </c>
      <c r="E20" s="60"/>
    </row>
    <row r="21" customFormat="false" ht="19.5" hidden="false" customHeight="true" outlineLevel="0" collapsed="false">
      <c r="B21" s="61" t="s">
        <v>96</v>
      </c>
      <c r="C21" s="62" t="s">
        <v>97</v>
      </c>
      <c r="D21" s="62"/>
      <c r="E21" s="62"/>
    </row>
    <row r="22" customFormat="false" ht="19.5" hidden="false" customHeight="true" outlineLevel="0" collapsed="false">
      <c r="B22" s="59" t="s">
        <v>98</v>
      </c>
      <c r="C22" s="60" t="s">
        <v>99</v>
      </c>
      <c r="D22" s="60"/>
      <c r="E22" s="60"/>
    </row>
    <row r="23" customFormat="false" ht="19.5" hidden="false" customHeight="true" outlineLevel="0" collapsed="false">
      <c r="B23" s="61" t="s">
        <v>100</v>
      </c>
      <c r="C23" s="62" t="s">
        <v>101</v>
      </c>
      <c r="D23" s="62" t="s">
        <v>102</v>
      </c>
      <c r="E23" s="62"/>
    </row>
    <row r="24" customFormat="false" ht="7.5" hidden="false" customHeight="true" outlineLevel="0" collapsed="false"/>
    <row r="25" customFormat="false" ht="24" hidden="false" customHeight="true" outlineLevel="0" collapsed="false">
      <c r="B25" s="58" t="s">
        <v>103</v>
      </c>
      <c r="C25" s="58"/>
      <c r="D25" s="58"/>
      <c r="E25" s="58"/>
    </row>
    <row r="26" customFormat="false" ht="19.5" hidden="false" customHeight="true" outlineLevel="0" collapsed="false">
      <c r="B26" s="59" t="s">
        <v>83</v>
      </c>
      <c r="C26" s="60" t="s">
        <v>104</v>
      </c>
      <c r="D26" s="60"/>
      <c r="E26" s="60"/>
    </row>
    <row r="27" customFormat="false" ht="19.5" hidden="false" customHeight="true" outlineLevel="0" collapsed="false">
      <c r="B27" s="61" t="s">
        <v>105</v>
      </c>
      <c r="C27" s="62" t="s">
        <v>106</v>
      </c>
      <c r="D27" s="62"/>
      <c r="E27" s="62"/>
    </row>
    <row r="28" customFormat="false" ht="19.5" hidden="false" customHeight="true" outlineLevel="0" collapsed="false">
      <c r="B28" s="59" t="s">
        <v>87</v>
      </c>
      <c r="C28" s="60" t="s">
        <v>107</v>
      </c>
      <c r="D28" s="60"/>
      <c r="E28" s="60"/>
    </row>
    <row r="29" customFormat="false" ht="19.5" hidden="false" customHeight="true" outlineLevel="0" collapsed="false">
      <c r="B29" s="61" t="s">
        <v>89</v>
      </c>
      <c r="C29" s="62" t="s">
        <v>108</v>
      </c>
      <c r="D29" s="62"/>
      <c r="E29" s="62"/>
    </row>
    <row r="30" customFormat="false" ht="19.5" hidden="false" customHeight="true" outlineLevel="0" collapsed="false">
      <c r="B30" s="59" t="s">
        <v>109</v>
      </c>
      <c r="C30" s="60" t="s">
        <v>110</v>
      </c>
      <c r="D30" s="60" t="s">
        <v>93</v>
      </c>
      <c r="E30" s="60"/>
    </row>
    <row r="31" customFormat="false" ht="19.5" hidden="false" customHeight="true" outlineLevel="0" collapsed="false">
      <c r="B31" s="61" t="s">
        <v>94</v>
      </c>
      <c r="C31" s="62" t="s">
        <v>111</v>
      </c>
      <c r="D31" s="62" t="s">
        <v>93</v>
      </c>
      <c r="E31" s="62"/>
    </row>
    <row r="32" customFormat="false" ht="19.5" hidden="false" customHeight="true" outlineLevel="0" collapsed="false">
      <c r="B32" s="59" t="s">
        <v>112</v>
      </c>
      <c r="C32" s="60" t="s">
        <v>113</v>
      </c>
      <c r="D32" s="60" t="s">
        <v>114</v>
      </c>
      <c r="E32" s="60"/>
    </row>
    <row r="33" customFormat="false" ht="19.5" hidden="false" customHeight="true" outlineLevel="0" collapsed="false">
      <c r="B33" s="61" t="s">
        <v>115</v>
      </c>
      <c r="C33" s="62" t="s">
        <v>116</v>
      </c>
      <c r="D33" s="62" t="s">
        <v>117</v>
      </c>
      <c r="E33" s="62"/>
    </row>
    <row r="34" customFormat="false" ht="19.5" hidden="false" customHeight="true" outlineLevel="0" collapsed="false">
      <c r="B34" s="59" t="s">
        <v>96</v>
      </c>
      <c r="C34" s="60" t="s">
        <v>118</v>
      </c>
      <c r="D34" s="60"/>
      <c r="E34" s="60"/>
    </row>
    <row r="35" customFormat="false" ht="19.5" hidden="false" customHeight="true" outlineLevel="0" collapsed="false">
      <c r="B35" s="61" t="s">
        <v>98</v>
      </c>
      <c r="C35" s="62" t="s">
        <v>119</v>
      </c>
      <c r="D35" s="62"/>
      <c r="E35" s="62"/>
    </row>
    <row r="36" customFormat="false" ht="7.5" hidden="false" customHeight="true" outlineLevel="0" collapsed="false"/>
    <row r="37" customFormat="false" ht="24" hidden="false" customHeight="true" outlineLevel="0" collapsed="false">
      <c r="B37" s="58" t="s">
        <v>120</v>
      </c>
      <c r="C37" s="58"/>
      <c r="D37" s="58"/>
      <c r="E37" s="58"/>
    </row>
    <row r="38" customFormat="false" ht="19.5" hidden="false" customHeight="true" outlineLevel="0" collapsed="false">
      <c r="B38" s="59" t="s">
        <v>83</v>
      </c>
      <c r="C38" s="60" t="s">
        <v>121</v>
      </c>
      <c r="D38" s="60"/>
      <c r="E38" s="60"/>
    </row>
    <row r="39" customFormat="false" ht="19.5" hidden="false" customHeight="true" outlineLevel="0" collapsed="false">
      <c r="B39" s="61" t="s">
        <v>122</v>
      </c>
      <c r="C39" s="62" t="s">
        <v>123</v>
      </c>
      <c r="D39" s="62"/>
      <c r="E39" s="62"/>
    </row>
    <row r="40" customFormat="false" ht="19.5" hidden="false" customHeight="true" outlineLevel="0" collapsed="false">
      <c r="B40" s="59" t="s">
        <v>87</v>
      </c>
      <c r="C40" s="60" t="s">
        <v>124</v>
      </c>
      <c r="D40" s="60"/>
      <c r="E40" s="60"/>
    </row>
    <row r="41" customFormat="false" ht="19.5" hidden="false" customHeight="true" outlineLevel="0" collapsed="false">
      <c r="B41" s="61" t="s">
        <v>89</v>
      </c>
      <c r="C41" s="62" t="s">
        <v>125</v>
      </c>
      <c r="D41" s="62"/>
      <c r="E41" s="62"/>
    </row>
    <row r="42" customFormat="false" ht="19.5" hidden="false" customHeight="true" outlineLevel="0" collapsed="false">
      <c r="B42" s="59" t="s">
        <v>126</v>
      </c>
      <c r="C42" s="60" t="s">
        <v>127</v>
      </c>
      <c r="D42" s="60" t="s">
        <v>93</v>
      </c>
      <c r="E42" s="60"/>
    </row>
    <row r="43" customFormat="false" ht="19.5" hidden="false" customHeight="true" outlineLevel="0" collapsed="false">
      <c r="B43" s="61" t="s">
        <v>128</v>
      </c>
      <c r="C43" s="62" t="s">
        <v>129</v>
      </c>
      <c r="D43" s="62" t="s">
        <v>93</v>
      </c>
      <c r="E43" s="62"/>
    </row>
    <row r="44" customFormat="false" ht="19.5" hidden="false" customHeight="true" outlineLevel="0" collapsed="false">
      <c r="B44" s="59" t="s">
        <v>130</v>
      </c>
      <c r="C44" s="60" t="s">
        <v>131</v>
      </c>
      <c r="D44" s="60" t="s">
        <v>93</v>
      </c>
      <c r="E44" s="60"/>
    </row>
    <row r="45" customFormat="false" ht="19.5" hidden="false" customHeight="true" outlineLevel="0" collapsed="false">
      <c r="B45" s="61" t="s">
        <v>132</v>
      </c>
      <c r="C45" s="62" t="s">
        <v>133</v>
      </c>
      <c r="D45" s="62"/>
      <c r="E45" s="62"/>
    </row>
    <row r="46" customFormat="false" ht="19.5" hidden="false" customHeight="true" outlineLevel="0" collapsed="false">
      <c r="B46" s="59" t="s">
        <v>134</v>
      </c>
      <c r="C46" s="60" t="s">
        <v>135</v>
      </c>
      <c r="D46" s="60"/>
      <c r="E46" s="60"/>
    </row>
    <row r="47" customFormat="false" ht="19.5" hidden="false" customHeight="true" outlineLevel="0" collapsed="false">
      <c r="B47" s="61" t="s">
        <v>136</v>
      </c>
      <c r="C47" s="62" t="s">
        <v>137</v>
      </c>
      <c r="D47" s="62" t="s">
        <v>138</v>
      </c>
      <c r="E47" s="62"/>
    </row>
    <row r="48" customFormat="false" ht="9.75" hidden="false" customHeight="true" outlineLevel="0" collapsed="false"/>
    <row r="49" customFormat="false" ht="18" hidden="false" customHeight="true" outlineLevel="0" collapsed="false">
      <c r="B49" s="29" t="s">
        <v>139</v>
      </c>
      <c r="C49" s="29"/>
      <c r="D49" s="29"/>
      <c r="E49" s="29"/>
    </row>
    <row r="50" customFormat="false" ht="18" hidden="false" customHeight="true" outlineLevel="0" collapsed="false"/>
    <row r="51" customFormat="false" ht="18" hidden="false" customHeight="true" outlineLevel="0" collapsed="false"/>
    <row r="52" customFormat="false" ht="18" hidden="false" customHeight="true" outlineLevel="0" collapsed="false"/>
    <row r="53" customFormat="false" ht="18" hidden="false" customHeight="true" outlineLevel="0" collapsed="false"/>
    <row r="54" customFormat="false" ht="18" hidden="false" customHeight="true" outlineLevel="0" collapsed="false"/>
    <row r="55" customFormat="false" ht="18" hidden="false" customHeight="true" outlineLevel="0" collapsed="false"/>
    <row r="56" customFormat="false" ht="18" hidden="false" customHeight="true" outlineLevel="0" collapsed="false"/>
    <row r="57" customFormat="false" ht="18" hidden="false" customHeight="true" outlineLevel="0" collapsed="false"/>
    <row r="58" customFormat="false" ht="18" hidden="false" customHeight="true" outlineLevel="0" collapsed="false"/>
    <row r="59" customFormat="false" ht="18" hidden="false" customHeight="true" outlineLevel="0" collapsed="false"/>
  </sheetData>
  <mergeCells count="8">
    <mergeCell ref="B1:E1"/>
    <mergeCell ref="B2:E2"/>
    <mergeCell ref="B3:E3"/>
    <mergeCell ref="B5:E5"/>
    <mergeCell ref="B14:E14"/>
    <mergeCell ref="B25:E25"/>
    <mergeCell ref="B37:E37"/>
    <mergeCell ref="B49:E4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2026-08-17T05:21:04Z</dcterms:created>
  <dc:creator>openpyxl</dc:creator>
  <dc:description/>
  <dc:language>en-US</dc:language>
  <cp:lastModifiedBy/>
  <dcterms:modified xsi:type="dcterms:W3CDTF">2026-08-17T05:21:06Z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