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sergi\Documents\SEO\SEO\AA_Webs\Excel Aleman\Generador\"/>
    </mc:Choice>
  </mc:AlternateContent>
  <xr:revisionPtr revIDLastSave="0" documentId="13_ncr:1_{9DE6EA8E-095C-4BDD-B2EC-6E64D1AAA0EA}" xr6:coauthVersionLast="47" xr6:coauthVersionMax="47" xr10:uidLastSave="{00000000-0000-0000-0000-000000000000}"/>
  <bookViews>
    <workbookView xWindow="690" yWindow="690" windowWidth="25500" windowHeight="13500" tabRatio="500" xr2:uid="{00000000-000D-0000-FFFF-FFFF00000000}"/>
  </bookViews>
  <sheets>
    <sheet name="Übersicht" sheetId="1" r:id="rId1"/>
    <sheet name="Monatsbudget" sheetId="2" r:id="rId2"/>
    <sheet name="Anleitung" sheetId="3" r:id="rId3"/>
    <sheet name="Listen" sheetId="4" state="hidden" r:id="rId4"/>
  </sheets>
  <definedNames>
    <definedName name="_xlnm.Print_Titles" localSheetId="1">Monatsbudget!$1:$5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49" i="2" l="1"/>
  <c r="G45" i="2"/>
  <c r="E45" i="2"/>
  <c r="D45" i="2"/>
  <c r="F45" i="2" s="1"/>
  <c r="G44" i="2"/>
  <c r="F44" i="2"/>
  <c r="G43" i="2"/>
  <c r="F43" i="2"/>
  <c r="G42" i="2"/>
  <c r="F42" i="2"/>
  <c r="G41" i="2"/>
  <c r="F41" i="2"/>
  <c r="G40" i="2"/>
  <c r="F40" i="2"/>
  <c r="G39" i="2"/>
  <c r="F39" i="2"/>
  <c r="G38" i="2"/>
  <c r="F38" i="2"/>
  <c r="G37" i="2"/>
  <c r="F37" i="2"/>
  <c r="G36" i="2"/>
  <c r="F36" i="2"/>
  <c r="G35" i="2"/>
  <c r="F35" i="2"/>
  <c r="G34" i="2"/>
  <c r="F34" i="2"/>
  <c r="G33" i="2"/>
  <c r="F33" i="2"/>
  <c r="G32" i="2"/>
  <c r="F32" i="2"/>
  <c r="G31" i="2"/>
  <c r="F31" i="2"/>
  <c r="G30" i="2"/>
  <c r="F30" i="2"/>
  <c r="G29" i="2"/>
  <c r="F29" i="2"/>
  <c r="G28" i="2"/>
  <c r="F28" i="2"/>
  <c r="G27" i="2"/>
  <c r="F27" i="2"/>
  <c r="G26" i="2"/>
  <c r="F26" i="2"/>
  <c r="G25" i="2"/>
  <c r="F25" i="2"/>
  <c r="G24" i="2"/>
  <c r="F24" i="2"/>
  <c r="G23" i="2"/>
  <c r="F23" i="2"/>
  <c r="G22" i="2"/>
  <c r="F22" i="2"/>
  <c r="G21" i="2"/>
  <c r="F21" i="2"/>
  <c r="E17" i="2"/>
  <c r="E51" i="2" s="1"/>
  <c r="H8" i="1" s="1"/>
  <c r="D17" i="2"/>
  <c r="F16" i="2"/>
  <c r="F15" i="2"/>
  <c r="F14" i="2"/>
  <c r="F13" i="2"/>
  <c r="F12" i="2"/>
  <c r="F11" i="2"/>
  <c r="F10" i="2"/>
  <c r="B3" i="2"/>
  <c r="E20" i="1"/>
  <c r="D20" i="1"/>
  <c r="F20" i="1" s="1"/>
  <c r="E19" i="1"/>
  <c r="D19" i="1"/>
  <c r="F19" i="1" s="1"/>
  <c r="F18" i="1"/>
  <c r="E18" i="1"/>
  <c r="D18" i="1"/>
  <c r="E17" i="1"/>
  <c r="D17" i="1"/>
  <c r="F17" i="1" s="1"/>
  <c r="E16" i="1"/>
  <c r="D16" i="1"/>
  <c r="F16" i="1" s="1"/>
  <c r="E15" i="1"/>
  <c r="D15" i="1"/>
  <c r="F15" i="1" s="1"/>
  <c r="E14" i="1"/>
  <c r="E21" i="1" s="1"/>
  <c r="D14" i="1"/>
  <c r="F14" i="1" s="1"/>
  <c r="J8" i="1"/>
  <c r="D8" i="1"/>
  <c r="B8" i="1"/>
  <c r="B3" i="1"/>
  <c r="G17" i="1" l="1"/>
  <c r="G16" i="1"/>
  <c r="G14" i="1"/>
  <c r="G15" i="1"/>
  <c r="G21" i="1"/>
  <c r="G20" i="1"/>
  <c r="G19" i="1"/>
  <c r="G18" i="1"/>
  <c r="F17" i="2"/>
  <c r="D21" i="1"/>
  <c r="F21" i="1" s="1"/>
  <c r="E48" i="2"/>
  <c r="E50" i="2"/>
  <c r="F8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Unknown Author</author>
  </authors>
  <commentList>
    <comment ref="C6" authorId="0" shapeId="0" xr:uid="{00000000-0006-0000-0100-000002000000}">
      <text>
        <r>
          <rPr>
            <sz val="10"/>
            <rFont val="Arial"/>
            <family val="2"/>
          </rPr>
          <t>Monat wählen (Dropdown). Steuert die Titel auf beiden Blättern.</t>
        </r>
      </text>
    </comment>
    <comment ref="D9" authorId="0" shapeId="0" xr:uid="{00000000-0006-0000-0100-000003000000}">
      <text>
        <r>
          <rPr>
            <sz val="10"/>
            <rFont val="Arial"/>
            <family val="2"/>
          </rPr>
          <t>Eingabefelder (creme). Nur hier Werte eintragen.</t>
        </r>
      </text>
    </comment>
    <comment ref="B20" authorId="0" shapeId="0" xr:uid="{00000000-0006-0000-0100-000001000000}">
      <text>
        <r>
          <rPr>
            <sz val="10"/>
            <rFont val="Arial"/>
            <family val="2"/>
          </rPr>
          <t>Kategorie aus der Liste wählen (Dropdown) – steuert die Auswertung im Blatt „Übersicht“.</t>
        </r>
      </text>
    </comment>
    <comment ref="F20" authorId="0" shapeId="0" xr:uid="{00000000-0006-0000-0100-000004000000}">
      <text>
        <r>
          <rPr>
            <sz val="10"/>
            <rFont val="Arial"/>
            <family val="2"/>
          </rPr>
          <t>Differenz = Budget − Ist. Positiv = unter Budget, negativ = über Budget.</t>
        </r>
      </text>
    </comment>
  </commentList>
</comments>
</file>

<file path=xl/sharedStrings.xml><?xml version="1.0" encoding="utf-8"?>
<sst xmlns="http://schemas.openxmlformats.org/spreadsheetml/2006/main" count="139" uniqueCount="106">
  <si>
    <t>[ IHR LOGO ]</t>
  </si>
  <si>
    <t>EINNAHMEN (IST)</t>
  </si>
  <si>
    <t>AUSGABEN (IST)</t>
  </si>
  <si>
    <t>SALDO</t>
  </si>
  <si>
    <t>SPARQUOTE</t>
  </si>
  <si>
    <t>BUDGET-AUSLASTUNG</t>
  </si>
  <si>
    <t>monatlich erhalten</t>
  </si>
  <si>
    <t>tatsächlich gezahlt</t>
  </si>
  <si>
    <t>Überschuss / Defizit</t>
  </si>
  <si>
    <t>vom Einkommen</t>
  </si>
  <si>
    <t>Ist ÷ geplant</t>
  </si>
  <si>
    <t>AUSGABEN NACH KATEGORIE</t>
  </si>
  <si>
    <t>Kategorie</t>
  </si>
  <si>
    <t>Budget</t>
  </si>
  <si>
    <t>Ist</t>
  </si>
  <si>
    <t>Differenz</t>
  </si>
  <si>
    <t>Anteil</t>
  </si>
  <si>
    <t>Wohnen &amp; Nebenkosten</t>
  </si>
  <si>
    <t>Lebensmittel &amp; Haushalt</t>
  </si>
  <si>
    <t>Mobilität &amp; Verkehr</t>
  </si>
  <si>
    <t>Versicherungen &amp; Beiträge</t>
  </si>
  <si>
    <t>Gesundheit &amp; Körper</t>
  </si>
  <si>
    <t>Freizeit &amp; Unterhaltung</t>
  </si>
  <si>
    <t>Sonstiges</t>
  </si>
  <si>
    <t>Gesamt</t>
  </si>
  <si>
    <t>➜ Werte werden ausschließlich im Blatt „Monatsbudget“ eingetragen. Diese Übersicht rechnet automatisch.</t>
  </si>
  <si>
    <t>Monatliches Budget</t>
  </si>
  <si>
    <t>Monat</t>
  </si>
  <si>
    <t>März</t>
  </si>
  <si>
    <t>Jahr</t>
  </si>
  <si>
    <t>1 · EINNAHMEN</t>
  </si>
  <si>
    <t>Einnahmequelle</t>
  </si>
  <si>
    <t>Geplant</t>
  </si>
  <si>
    <t>Erhalten</t>
  </si>
  <si>
    <t>Nettogehalt / Lohn</t>
  </si>
  <si>
    <t>Nebentätigkeit / Freiberuflich</t>
  </si>
  <si>
    <t>Sonstige Einnahmen (Erstattung, Zinsen)</t>
  </si>
  <si>
    <t>Summe Einnahmen</t>
  </si>
  <si>
    <t>2 · AUSGABEN</t>
  </si>
  <si>
    <t>Bezeichnung</t>
  </si>
  <si>
    <t>Kaltmiete</t>
  </si>
  <si>
    <t>Nebenkosten &amp; Strom</t>
  </si>
  <si>
    <t>Internet &amp; Telefon</t>
  </si>
  <si>
    <t>Lebensmittel &amp; Getränke</t>
  </si>
  <si>
    <t>Drogerie &amp; Haushalt</t>
  </si>
  <si>
    <t>ÖPNV-Ticket</t>
  </si>
  <si>
    <t>Kraftstoff &amp; Parken</t>
  </si>
  <si>
    <t>Haftpflicht &amp; Hausrat</t>
  </si>
  <si>
    <t>Mitgliedschaften &amp; Beiträge</t>
  </si>
  <si>
    <t>Apotheke &amp; Gesundheit</t>
  </si>
  <si>
    <t>Friseur &amp; Körperpflege</t>
  </si>
  <si>
    <t>Streaming &amp; Abos</t>
  </si>
  <si>
    <t>Restaurant &amp; Ausgehen</t>
  </si>
  <si>
    <t>Hobby &amp; Sport</t>
  </si>
  <si>
    <t>Kleidung &amp; Schuhe</t>
  </si>
  <si>
    <t>Geschenke</t>
  </si>
  <si>
    <t>Verschiedenes / Puffer</t>
  </si>
  <si>
    <t>Summe Ausgaben</t>
  </si>
  <si>
    <t>3 · ZUSAMMENFASSUNG</t>
  </si>
  <si>
    <t>Einnahmen (erhalten)</t>
  </si>
  <si>
    <t>Ausgaben (tatsächlich)</t>
  </si>
  <si>
    <t>Saldo  (Überschuss / Defizit)</t>
  </si>
  <si>
    <t>Sparquote</t>
  </si>
  <si>
    <t>Anleitung</t>
  </si>
  <si>
    <t>So nutzt du die Vorlage „Monatliches Budget 2026“</t>
  </si>
  <si>
    <t>In 3 Schritten startklar</t>
  </si>
  <si>
    <t>1 · Monat wählen</t>
  </si>
  <si>
    <t>Oben im Blatt „Monatsbudget“ Monat und Jahr eintragen. Titel und Übersicht passen sich automatisch an.</t>
  </si>
  <si>
    <t>2 · Einnahmen erfassen</t>
  </si>
  <si>
    <t>Unter „Einnahmen“ Geplant- und Erhalten-Beträge eintragen (z. B. Gehalt, Nebentätigkeit).</t>
  </si>
  <si>
    <t>3 · Ausgaben eintragen</t>
  </si>
  <si>
    <t>Je Zeile eine Kategorie (Dropdown) und einen Betrag als Budget (geplant) und Ist (tatsächlich) erfassen.</t>
  </si>
  <si>
    <t>Was rechnet die Vorlage automatisch?</t>
  </si>
  <si>
    <t>Summen &amp; Saldo</t>
  </si>
  <si>
    <t>Einnahmen, Ausgaben und der Saldo (Überschuss/Defizit) werden fortlaufend berechnet.</t>
  </si>
  <si>
    <t>Anteil des Einkommens, der übrig bleibt: (Einnahmen − Ausgaben) ÷ Einnahmen.</t>
  </si>
  <si>
    <t>Differenz je Posten</t>
  </si>
  <si>
    <t>Budget − Ist. Positiv = unter Budget (grün), negativ = über Budget (rot).</t>
  </si>
  <si>
    <t>Übersicht</t>
  </si>
  <si>
    <t>Fasst die Ausgaben je Kategorie zusammen und zeigt Anteil, Balken und Diagramm.</t>
  </si>
  <si>
    <t>Legende der Farben</t>
  </si>
  <si>
    <t>Eingabefeld</t>
  </si>
  <si>
    <t>Cremefarbene Felder – hier trägst du deine Werte ein.</t>
  </si>
  <si>
    <t>Berechnetes Feld</t>
  </si>
  <si>
    <t>Wird automatisch berechnet – bitte nicht überschreiben.</t>
  </si>
  <si>
    <t>Summe / Ergebnis</t>
  </si>
  <si>
    <t>Zwischensummen und Gesamtwerte.</t>
  </si>
  <si>
    <t>Positiv</t>
  </si>
  <si>
    <t>Überschuss bzw. unter Budget.</t>
  </si>
  <si>
    <t>Negativ</t>
  </si>
  <si>
    <t>Defizit bzw. über Budget.</t>
  </si>
  <si>
    <t>Hinweis: Alle Namen und Beträge sind Beispieldaten und können frei überschrieben werden.</t>
  </si>
  <si>
    <t>Monate</t>
  </si>
  <si>
    <t>Kategorien</t>
  </si>
  <si>
    <t>Januar</t>
  </si>
  <si>
    <t>Februar</t>
  </si>
  <si>
    <t>April</t>
  </si>
  <si>
    <t>Mai</t>
  </si>
  <si>
    <t>Juni</t>
  </si>
  <si>
    <t>Juli</t>
  </si>
  <si>
    <t>August</t>
  </si>
  <si>
    <t>September</t>
  </si>
  <si>
    <t>Oktober</t>
  </si>
  <si>
    <t>November</t>
  </si>
  <si>
    <t>Dezember</t>
  </si>
  <si>
    <t>Monatliche Ausgaben Übersicht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</si>
</sst>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&quot; €&quot;"/>
    <numFmt numFmtId="165" formatCode="0.0%"/>
  </numFmts>
  <fonts count="22" x14ac:knownFonts="1">
    <font>
      <sz val="11"/>
      <color theme="1"/>
      <name val="Calibri"/>
      <family val="2"/>
      <charset val="1"/>
    </font>
    <font>
      <b/>
      <sz val="24"/>
      <color rgb="FF5B2A4E"/>
      <name val="Calibri"/>
      <charset val="1"/>
    </font>
    <font>
      <b/>
      <sz val="10"/>
      <color rgb="FFA86A93"/>
      <name val="Calibri"/>
      <charset val="1"/>
    </font>
    <font>
      <sz val="11"/>
      <color rgb="FF6B6474"/>
      <name val="Calibri"/>
      <charset val="1"/>
    </font>
    <font>
      <b/>
      <sz val="8.5"/>
      <color rgb="FF6B6474"/>
      <name val="Calibri"/>
      <charset val="1"/>
    </font>
    <font>
      <b/>
      <sz val="20"/>
      <color rgb="FF241F2B"/>
      <name val="Calibri"/>
      <charset val="1"/>
    </font>
    <font>
      <sz val="8.5"/>
      <color rgb="FF6B6474"/>
      <name val="Calibri"/>
      <charset val="1"/>
    </font>
    <font>
      <b/>
      <sz val="12"/>
      <color rgb="FF5B2A4E"/>
      <name val="Calibri"/>
      <charset val="1"/>
    </font>
    <font>
      <b/>
      <sz val="9.5"/>
      <color rgb="FFFFFFFF"/>
      <name val="Calibri"/>
      <charset val="1"/>
    </font>
    <font>
      <sz val="10"/>
      <color rgb="FF241F2B"/>
      <name val="Calibri"/>
      <charset val="1"/>
    </font>
    <font>
      <b/>
      <sz val="10"/>
      <color rgb="FF241F2B"/>
      <name val="Calibri"/>
      <charset val="1"/>
    </font>
    <font>
      <sz val="10"/>
      <color rgb="FF6B6474"/>
      <name val="Calibri"/>
      <charset val="1"/>
    </font>
    <font>
      <b/>
      <sz val="11"/>
      <color rgb="FF5B2A4E"/>
      <name val="Calibri"/>
      <charset val="1"/>
    </font>
    <font>
      <sz val="9"/>
      <color rgb="FF6B6474"/>
      <name val="Calibri"/>
      <charset val="1"/>
    </font>
    <font>
      <b/>
      <sz val="22"/>
      <color rgb="FF5B2A4E"/>
      <name val="Calibri"/>
      <charset val="1"/>
    </font>
    <font>
      <b/>
      <sz val="10"/>
      <color rgb="FF5B2A4E"/>
      <name val="Calibri"/>
      <charset val="1"/>
    </font>
    <font>
      <b/>
      <sz val="11"/>
      <color rgb="FF241F2B"/>
      <name val="Calibri"/>
      <charset val="1"/>
    </font>
    <font>
      <sz val="10.5"/>
      <color rgb="FF241F2B"/>
      <name val="Calibri"/>
      <charset val="1"/>
    </font>
    <font>
      <b/>
      <sz val="13"/>
      <color rgb="FF241F2B"/>
      <name val="Calibri"/>
      <charset val="1"/>
    </font>
    <font>
      <sz val="10"/>
      <name val="Arial"/>
      <family val="2"/>
    </font>
    <font>
      <b/>
      <sz val="20"/>
      <color rgb="FF5B2A4E"/>
      <name val="Calibri"/>
      <charset val="1"/>
    </font>
    <font>
      <i/>
      <sz val="9"/>
      <color rgb="FF6B6474"/>
      <name val="Calibri"/>
      <charset val="1"/>
    </font>
  </fonts>
  <fills count="13">
    <fill>
      <patternFill patternType="none"/>
    </fill>
    <fill>
      <patternFill patternType="gray125"/>
    </fill>
    <fill>
      <patternFill patternType="solid">
        <fgColor rgb="FF5B2A4E"/>
        <bgColor rgb="FF7A3A66"/>
      </patternFill>
    </fill>
    <fill>
      <patternFill patternType="solid">
        <fgColor rgb="FFF4ECF2"/>
        <bgColor rgb="FFF1E9D6"/>
      </patternFill>
    </fill>
    <fill>
      <patternFill patternType="solid">
        <fgColor rgb="FFC7982F"/>
        <bgColor rgb="FFFF8080"/>
      </patternFill>
    </fill>
    <fill>
      <patternFill patternType="solid">
        <fgColor rgb="FF7A3A66"/>
        <bgColor rgb="FF993366"/>
      </patternFill>
    </fill>
    <fill>
      <patternFill patternType="solid">
        <fgColor rgb="FFFFFFFF"/>
        <bgColor rgb="FFFFFDF7"/>
      </patternFill>
    </fill>
    <fill>
      <patternFill patternType="solid">
        <fgColor rgb="FFFBF8FB"/>
        <bgColor rgb="FFF9F9F9"/>
      </patternFill>
    </fill>
    <fill>
      <patternFill patternType="solid">
        <fgColor rgb="FFECDDE8"/>
        <bgColor rgb="FFF6E1DD"/>
      </patternFill>
    </fill>
    <fill>
      <patternFill patternType="solid">
        <fgColor rgb="FFFFFDF7"/>
        <bgColor rgb="FFFFFFFF"/>
      </patternFill>
    </fill>
    <fill>
      <patternFill patternType="solid">
        <fgColor rgb="FFF5ECD4"/>
        <bgColor rgb="FFF1E9D6"/>
      </patternFill>
    </fill>
    <fill>
      <patternFill patternType="solid">
        <fgColor rgb="FFE1EFE7"/>
        <bgColor rgb="FFF4ECF2"/>
      </patternFill>
    </fill>
    <fill>
      <patternFill patternType="solid">
        <fgColor rgb="FFF6E1DD"/>
        <bgColor rgb="FFF1E9D6"/>
      </patternFill>
    </fill>
  </fills>
  <borders count="21">
    <border>
      <left/>
      <right/>
      <top/>
      <bottom/>
      <diagonal/>
    </border>
    <border>
      <left style="thin">
        <color rgb="FFE3D6E0"/>
      </left>
      <right/>
      <top style="thin">
        <color rgb="FFE3D6E0"/>
      </top>
      <bottom style="thin">
        <color rgb="FFE3D6E0"/>
      </bottom>
      <diagonal/>
    </border>
    <border>
      <left style="thin">
        <color rgb="FFE3D6E0"/>
      </left>
      <right style="thin">
        <color rgb="FFE3D6E0"/>
      </right>
      <top style="medium">
        <color rgb="FFC7982F"/>
      </top>
      <bottom/>
      <diagonal/>
    </border>
    <border>
      <left style="thin">
        <color rgb="FFE3D6E0"/>
      </left>
      <right style="thin">
        <color rgb="FFE3D6E0"/>
      </right>
      <top/>
      <bottom/>
      <diagonal/>
    </border>
    <border>
      <left style="thin">
        <color rgb="FFE3D6E0"/>
      </left>
      <right style="thin">
        <color rgb="FFE3D6E0"/>
      </right>
      <top/>
      <bottom style="thin">
        <color rgb="FFE3D6E0"/>
      </bottom>
      <diagonal/>
    </border>
    <border>
      <left style="thick">
        <color rgb="FFC7982F"/>
      </left>
      <right/>
      <top/>
      <bottom style="thin">
        <color rgb="FFE3D6E0"/>
      </bottom>
      <diagonal/>
    </border>
    <border>
      <left/>
      <right style="thin">
        <color rgb="FFFFFFFF"/>
      </right>
      <top/>
      <bottom style="thin">
        <color rgb="FF5B2A4E"/>
      </bottom>
      <diagonal/>
    </border>
    <border>
      <left style="thin">
        <color rgb="FFE3D6E0"/>
      </left>
      <right/>
      <top/>
      <bottom style="thin">
        <color rgb="FFE3D6E0"/>
      </bottom>
      <diagonal/>
    </border>
    <border>
      <left/>
      <right/>
      <top/>
      <bottom style="thin">
        <color rgb="FFE3D6E0"/>
      </bottom>
      <diagonal/>
    </border>
    <border>
      <left/>
      <right style="thin">
        <color rgb="FFE3D6E0"/>
      </right>
      <top/>
      <bottom style="thin">
        <color rgb="FFE3D6E0"/>
      </bottom>
      <diagonal/>
    </border>
    <border>
      <left style="thin">
        <color rgb="FFE3D6E0"/>
      </left>
      <right/>
      <top style="thin">
        <color rgb="FF5B2A4E"/>
      </top>
      <bottom style="thin">
        <color rgb="FF5B2A4E"/>
      </bottom>
      <diagonal/>
    </border>
    <border>
      <left/>
      <right/>
      <top style="thin">
        <color rgb="FF5B2A4E"/>
      </top>
      <bottom style="thin">
        <color rgb="FF5B2A4E"/>
      </bottom>
      <diagonal/>
    </border>
    <border>
      <left/>
      <right style="thin">
        <color rgb="FFE3D6E0"/>
      </right>
      <top style="thin">
        <color rgb="FF5B2A4E"/>
      </top>
      <bottom style="thin">
        <color rgb="FF5B2A4E"/>
      </bottom>
      <diagonal/>
    </border>
    <border>
      <left style="thick">
        <color rgb="FFC7982F"/>
      </left>
      <right/>
      <top style="thin">
        <color rgb="FFE3D6E0"/>
      </top>
      <bottom style="thin">
        <color rgb="FFE3D6E0"/>
      </bottom>
      <diagonal/>
    </border>
    <border>
      <left style="thin">
        <color rgb="FFD9C7A6"/>
      </left>
      <right style="thin">
        <color rgb="FFD9C7A6"/>
      </right>
      <top style="thin">
        <color rgb="FFD9C7A6"/>
      </top>
      <bottom style="thin">
        <color rgb="FFD9C7A6"/>
      </bottom>
      <diagonal/>
    </border>
    <border>
      <left/>
      <right/>
      <top style="thin">
        <color rgb="FFE3D6E0"/>
      </top>
      <bottom style="thin">
        <color rgb="FFE3D6E0"/>
      </bottom>
      <diagonal/>
    </border>
    <border>
      <left style="thin">
        <color rgb="FFD9C7A6"/>
      </left>
      <right style="thin">
        <color rgb="FFD9C7A6"/>
      </right>
      <top style="thin">
        <color rgb="FFF1E9D6"/>
      </top>
      <bottom style="thin">
        <color rgb="FFE3D6E0"/>
      </bottom>
      <diagonal/>
    </border>
    <border>
      <left style="thin">
        <color rgb="FFE3D6E0"/>
      </left>
      <right style="thin">
        <color rgb="FFF1E9D6"/>
      </right>
      <top/>
      <bottom style="thin">
        <color rgb="FFE3D6E0"/>
      </bottom>
      <diagonal/>
    </border>
    <border>
      <left/>
      <right style="thin">
        <color rgb="FFF1E9D6"/>
      </right>
      <top/>
      <bottom style="thin">
        <color rgb="FFE3D6E0"/>
      </bottom>
      <diagonal/>
    </border>
    <border>
      <left/>
      <right style="thin">
        <color rgb="FFD9C7A6"/>
      </right>
      <top/>
      <bottom style="thin">
        <color rgb="FFE3D6E0"/>
      </bottom>
      <diagonal/>
    </border>
    <border>
      <left style="thin">
        <color rgb="FFE3D6E0"/>
      </left>
      <right style="thin">
        <color rgb="FFE3D6E0"/>
      </right>
      <top style="thin">
        <color rgb="FFE3D6E0"/>
      </top>
      <bottom style="thin">
        <color rgb="FFE3D6E0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14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2" fillId="8" borderId="10" xfId="0" applyFont="1" applyFill="1" applyBorder="1" applyAlignment="1">
      <alignment horizontal="left" vertical="center"/>
    </xf>
    <xf numFmtId="0" fontId="9" fillId="7" borderId="7" xfId="0" applyFont="1" applyFill="1" applyBorder="1" applyAlignment="1">
      <alignment horizontal="left" vertical="center"/>
    </xf>
    <xf numFmtId="0" fontId="9" fillId="6" borderId="7" xfId="0" applyFont="1" applyFill="1" applyBorder="1" applyAlignment="1">
      <alignment horizontal="left" vertical="center"/>
    </xf>
    <xf numFmtId="0" fontId="8" fillId="5" borderId="6" xfId="0" applyFont="1" applyFill="1" applyBorder="1" applyAlignment="1">
      <alignment horizontal="left" vertical="center"/>
    </xf>
    <xf numFmtId="0" fontId="7" fillId="3" borderId="5" xfId="0" applyFont="1" applyFill="1" applyBorder="1" applyAlignment="1">
      <alignment horizontal="left" vertical="center"/>
    </xf>
    <xf numFmtId="0" fontId="6" fillId="3" borderId="4" xfId="0" applyFont="1" applyFill="1" applyBorder="1" applyAlignment="1">
      <alignment horizontal="left" vertical="top"/>
    </xf>
    <xf numFmtId="165" fontId="5" fillId="3" borderId="3" xfId="0" applyNumberFormat="1" applyFont="1" applyFill="1" applyBorder="1" applyAlignment="1">
      <alignment horizontal="left" vertical="center"/>
    </xf>
    <xf numFmtId="164" fontId="5" fillId="3" borderId="3" xfId="0" applyNumberFormat="1" applyFont="1" applyFill="1" applyBorder="1" applyAlignment="1">
      <alignment horizontal="left" vertical="center"/>
    </xf>
    <xf numFmtId="0" fontId="4" fillId="3" borderId="2" xfId="0" applyFont="1" applyFill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2" fillId="3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0" fillId="2" borderId="0" xfId="0" applyFill="1"/>
    <xf numFmtId="0" fontId="0" fillId="4" borderId="0" xfId="0" applyFill="1"/>
    <xf numFmtId="0" fontId="8" fillId="5" borderId="6" xfId="0" applyFont="1" applyFill="1" applyBorder="1" applyAlignment="1">
      <alignment horizontal="right" vertical="center"/>
    </xf>
    <xf numFmtId="0" fontId="8" fillId="5" borderId="6" xfId="0" applyFont="1" applyFill="1" applyBorder="1" applyAlignment="1">
      <alignment horizontal="center" vertical="center"/>
    </xf>
    <xf numFmtId="164" fontId="9" fillId="6" borderId="8" xfId="0" applyNumberFormat="1" applyFont="1" applyFill="1" applyBorder="1" applyAlignment="1">
      <alignment horizontal="right" vertical="center"/>
    </xf>
    <xf numFmtId="164" fontId="10" fillId="6" borderId="8" xfId="0" applyNumberFormat="1" applyFont="1" applyFill="1" applyBorder="1" applyAlignment="1">
      <alignment horizontal="right" vertical="center"/>
    </xf>
    <xf numFmtId="164" fontId="11" fillId="6" borderId="8" xfId="0" applyNumberFormat="1" applyFont="1" applyFill="1" applyBorder="1" applyAlignment="1">
      <alignment horizontal="right" vertical="center"/>
    </xf>
    <xf numFmtId="165" fontId="11" fillId="6" borderId="9" xfId="0" applyNumberFormat="1" applyFont="1" applyFill="1" applyBorder="1" applyAlignment="1">
      <alignment horizontal="center" vertical="center"/>
    </xf>
    <xf numFmtId="164" fontId="9" fillId="7" borderId="8" xfId="0" applyNumberFormat="1" applyFont="1" applyFill="1" applyBorder="1" applyAlignment="1">
      <alignment horizontal="right" vertical="center"/>
    </xf>
    <xf numFmtId="164" fontId="10" fillId="7" borderId="8" xfId="0" applyNumberFormat="1" applyFont="1" applyFill="1" applyBorder="1" applyAlignment="1">
      <alignment horizontal="right" vertical="center"/>
    </xf>
    <xf numFmtId="164" fontId="11" fillId="7" borderId="8" xfId="0" applyNumberFormat="1" applyFont="1" applyFill="1" applyBorder="1" applyAlignment="1">
      <alignment horizontal="right" vertical="center"/>
    </xf>
    <xf numFmtId="165" fontId="11" fillId="7" borderId="9" xfId="0" applyNumberFormat="1" applyFont="1" applyFill="1" applyBorder="1" applyAlignment="1">
      <alignment horizontal="center" vertical="center"/>
    </xf>
    <xf numFmtId="164" fontId="12" fillId="8" borderId="11" xfId="0" applyNumberFormat="1" applyFont="1" applyFill="1" applyBorder="1" applyAlignment="1">
      <alignment horizontal="right" vertical="center"/>
    </xf>
    <xf numFmtId="165" fontId="12" fillId="8" borderId="12" xfId="0" applyNumberFormat="1" applyFont="1" applyFill="1" applyBorder="1" applyAlignment="1">
      <alignment horizontal="center" vertical="center"/>
    </xf>
    <xf numFmtId="0" fontId="15" fillId="3" borderId="13" xfId="0" applyFont="1" applyFill="1" applyBorder="1" applyAlignment="1">
      <alignment horizontal="left" vertical="center"/>
    </xf>
    <xf numFmtId="0" fontId="16" fillId="9" borderId="14" xfId="0" applyFont="1" applyFill="1" applyBorder="1" applyAlignment="1">
      <alignment horizontal="center" vertical="center"/>
    </xf>
    <xf numFmtId="0" fontId="0" fillId="6" borderId="0" xfId="0" applyFill="1"/>
    <xf numFmtId="0" fontId="15" fillId="3" borderId="15" xfId="0" applyFont="1" applyFill="1" applyBorder="1" applyAlignment="1">
      <alignment horizontal="right" vertical="center"/>
    </xf>
    <xf numFmtId="1" fontId="16" fillId="9" borderId="14" xfId="0" applyNumberFormat="1" applyFont="1" applyFill="1" applyBorder="1" applyAlignment="1">
      <alignment horizontal="center" vertical="center"/>
    </xf>
    <xf numFmtId="0" fontId="8" fillId="5" borderId="6" xfId="0" applyFont="1" applyFill="1" applyBorder="1" applyAlignment="1">
      <alignment horizontal="left" vertical="center" wrapText="1"/>
    </xf>
    <xf numFmtId="0" fontId="8" fillId="5" borderId="6" xfId="0" applyFont="1" applyFill="1" applyBorder="1" applyAlignment="1">
      <alignment horizontal="right" vertical="center" wrapText="1"/>
    </xf>
    <xf numFmtId="0" fontId="8" fillId="5" borderId="6" xfId="0" applyFont="1" applyFill="1" applyBorder="1" applyAlignment="1">
      <alignment horizontal="center" vertical="center" wrapText="1"/>
    </xf>
    <xf numFmtId="164" fontId="9" fillId="9" borderId="16" xfId="0" applyNumberFormat="1" applyFont="1" applyFill="1" applyBorder="1" applyAlignment="1">
      <alignment horizontal="right" vertical="center"/>
    </xf>
    <xf numFmtId="0" fontId="0" fillId="6" borderId="9" xfId="0" applyFill="1" applyBorder="1"/>
    <xf numFmtId="0" fontId="0" fillId="7" borderId="9" xfId="0" applyFill="1" applyBorder="1"/>
    <xf numFmtId="0" fontId="0" fillId="8" borderId="12" xfId="0" applyFill="1" applyBorder="1"/>
    <xf numFmtId="0" fontId="9" fillId="9" borderId="17" xfId="0" applyFont="1" applyFill="1" applyBorder="1" applyAlignment="1">
      <alignment horizontal="left" vertical="center"/>
    </xf>
    <xf numFmtId="0" fontId="9" fillId="9" borderId="18" xfId="0" applyFont="1" applyFill="1" applyBorder="1" applyAlignment="1">
      <alignment horizontal="left" vertical="center"/>
    </xf>
    <xf numFmtId="164" fontId="9" fillId="9" borderId="18" xfId="0" applyNumberFormat="1" applyFont="1" applyFill="1" applyBorder="1" applyAlignment="1">
      <alignment horizontal="right" vertical="center"/>
    </xf>
    <xf numFmtId="164" fontId="9" fillId="9" borderId="19" xfId="0" applyNumberFormat="1" applyFont="1" applyFill="1" applyBorder="1" applyAlignment="1">
      <alignment horizontal="right" vertical="center"/>
    </xf>
    <xf numFmtId="164" fontId="16" fillId="7" borderId="4" xfId="0" applyNumberFormat="1" applyFont="1" applyFill="1" applyBorder="1" applyAlignment="1">
      <alignment horizontal="right" vertical="center"/>
    </xf>
    <xf numFmtId="164" fontId="16" fillId="6" borderId="4" xfId="0" applyNumberFormat="1" applyFont="1" applyFill="1" applyBorder="1" applyAlignment="1">
      <alignment horizontal="right" vertical="center"/>
    </xf>
    <xf numFmtId="164" fontId="18" fillId="10" borderId="4" xfId="0" applyNumberFormat="1" applyFont="1" applyFill="1" applyBorder="1" applyAlignment="1">
      <alignment horizontal="right" vertical="center"/>
    </xf>
    <xf numFmtId="165" fontId="16" fillId="7" borderId="4" xfId="0" applyNumberFormat="1" applyFont="1" applyFill="1" applyBorder="1" applyAlignment="1">
      <alignment horizontal="right" vertical="center"/>
    </xf>
    <xf numFmtId="0" fontId="20" fillId="0" borderId="0" xfId="0" applyFont="1" applyAlignment="1">
      <alignment horizontal="left" vertical="center"/>
    </xf>
    <xf numFmtId="0" fontId="10" fillId="0" borderId="0" xfId="0" applyFont="1" applyAlignment="1">
      <alignment horizontal="left" vertical="top" wrapText="1"/>
    </xf>
    <xf numFmtId="0" fontId="9" fillId="0" borderId="0" xfId="0" applyFont="1" applyAlignment="1">
      <alignment horizontal="left" vertical="top" wrapText="1"/>
    </xf>
    <xf numFmtId="0" fontId="10" fillId="9" borderId="20" xfId="0" applyFont="1" applyFill="1" applyBorder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0" fillId="7" borderId="20" xfId="0" applyFont="1" applyFill="1" applyBorder="1" applyAlignment="1">
      <alignment horizontal="left" vertical="center"/>
    </xf>
    <xf numFmtId="0" fontId="10" fillId="8" borderId="20" xfId="0" applyFont="1" applyFill="1" applyBorder="1" applyAlignment="1">
      <alignment horizontal="left" vertical="center"/>
    </xf>
    <xf numFmtId="0" fontId="10" fillId="11" borderId="20" xfId="0" applyFont="1" applyFill="1" applyBorder="1" applyAlignment="1">
      <alignment horizontal="left" vertical="center"/>
    </xf>
    <xf numFmtId="0" fontId="10" fillId="12" borderId="20" xfId="0" applyFont="1" applyFill="1" applyBorder="1" applyAlignment="1">
      <alignment horizontal="left" vertical="center"/>
    </xf>
    <xf numFmtId="0" fontId="15" fillId="0" borderId="0" xfId="0" applyFont="1"/>
    <xf numFmtId="0" fontId="9" fillId="0" borderId="0" xfId="0" applyFont="1"/>
    <xf numFmtId="0" fontId="8" fillId="5" borderId="6" xfId="0" applyFont="1" applyFill="1" applyBorder="1" applyAlignment="1">
      <alignment horizontal="left" vertical="center" wrapText="1"/>
    </xf>
    <xf numFmtId="0" fontId="17" fillId="7" borderId="7" xfId="0" applyFont="1" applyFill="1" applyBorder="1" applyAlignment="1">
      <alignment horizontal="left" vertical="center"/>
    </xf>
    <xf numFmtId="0" fontId="17" fillId="6" borderId="7" xfId="0" applyFont="1" applyFill="1" applyBorder="1" applyAlignment="1">
      <alignment horizontal="left" vertical="center"/>
    </xf>
    <xf numFmtId="0" fontId="7" fillId="10" borderId="7" xfId="0" applyFont="1" applyFill="1" applyBorder="1" applyAlignment="1">
      <alignment horizontal="left" vertical="center"/>
    </xf>
    <xf numFmtId="0" fontId="21" fillId="0" borderId="0" xfId="0" applyFont="1" applyAlignment="1">
      <alignment horizontal="left" vertical="center"/>
    </xf>
  </cellXfs>
  <cellStyles count="1">
    <cellStyle name="Standard" xfId="0" builtinId="0"/>
  </cellStyles>
  <dxfs count="10">
    <dxf>
      <font>
        <sz val="10"/>
        <color rgb="FFB23A2E"/>
        <name val="Calibri"/>
        <charset val="1"/>
      </font>
    </dxf>
    <dxf>
      <font>
        <sz val="10"/>
        <color rgb="FF2E7D5B"/>
        <name val="Calibri"/>
        <charset val="1"/>
      </font>
    </dxf>
    <dxf>
      <font>
        <sz val="10"/>
        <color rgb="FFB23A2E"/>
        <name val="Calibri"/>
        <charset val="1"/>
      </font>
    </dxf>
    <dxf>
      <font>
        <sz val="10"/>
        <color rgb="FF2E7D5B"/>
        <name val="Calibri"/>
        <charset val="1"/>
      </font>
    </dxf>
    <dxf>
      <font>
        <b/>
        <sz val="13"/>
        <color rgb="FFB23A2E"/>
        <name val="Calibri"/>
        <charset val="1"/>
      </font>
    </dxf>
    <dxf>
      <font>
        <b/>
        <sz val="13"/>
        <color rgb="FF2E7D5B"/>
        <name val="Calibri"/>
        <charset val="1"/>
      </font>
    </dxf>
    <dxf>
      <font>
        <sz val="10"/>
        <color rgb="FFB23A2E"/>
        <name val="Calibri"/>
        <charset val="1"/>
      </font>
    </dxf>
    <dxf>
      <font>
        <sz val="10"/>
        <color rgb="FF2E7D5B"/>
        <name val="Calibri"/>
        <charset val="1"/>
      </font>
    </dxf>
    <dxf>
      <font>
        <b/>
        <sz val="20"/>
        <color rgb="FFB23A2E"/>
        <name val="Calibri"/>
        <charset val="1"/>
      </font>
    </dxf>
    <dxf>
      <font>
        <b/>
        <sz val="20"/>
        <color rgb="FF2E7D5B"/>
        <name val="Calibri"/>
        <charset val="1"/>
      </font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BF8FB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D9C7A6"/>
      <rgbColor rgb="FF878787"/>
      <rgbColor rgb="FF9999FF"/>
      <rgbColor rgb="FF7A3A66"/>
      <rgbColor rgb="FFFFFDF7"/>
      <rgbColor rgb="FFE1EFE7"/>
      <rgbColor rgb="FF5B2A4E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F9F9F9"/>
      <rgbColor rgb="FFF1E9D6"/>
      <rgbColor rgb="FFF5ECD4"/>
      <rgbColor rgb="FFE3D6E0"/>
      <rgbColor rgb="FFECDDE8"/>
      <rgbColor rgb="FFF4ECF2"/>
      <rgbColor rgb="FFF6E1DD"/>
      <rgbColor rgb="FF3366FF"/>
      <rgbColor rgb="FF33CCCC"/>
      <rgbColor rgb="FF99CC00"/>
      <rgbColor rgb="FFFFCC00"/>
      <rgbColor rgb="FFC7982F"/>
      <rgbColor rgb="FFFF6600"/>
      <rgbColor rgb="FF6B6474"/>
      <rgbColor rgb="FFA86A93"/>
      <rgbColor rgb="FF003366"/>
      <rgbColor rgb="FF2E7D5B"/>
      <rgbColor rgb="FF003300"/>
      <rgbColor rgb="FF333300"/>
      <rgbColor rgb="FFB23A2E"/>
      <rgbColor rgb="FF993366"/>
      <rgbColor rgb="FF333399"/>
      <rgbColor rgb="FF241F2B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c:style val="2"/>
  <c:chart>
    <c:title>
      <c:tx>
        <c:rich>
          <a:bodyPr rot="0"/>
          <a:lstStyle/>
          <a:p>
            <a:pPr>
              <a:defRPr sz="1700" b="1" strike="noStrike" spc="-1">
                <a:solidFill>
                  <a:srgbClr val="000000"/>
                </a:solidFill>
                <a:latin typeface="Calibri"/>
              </a:defRPr>
            </a:pPr>
            <a:r>
              <a:rPr lang="de-DE" sz="1700" b="1" strike="noStrike" spc="-1">
                <a:solidFill>
                  <a:srgbClr val="000000"/>
                </a:solidFill>
                <a:latin typeface="Calibri"/>
              </a:rPr>
              <a:t>Budget vs. Ist je Kategorie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Übersicht!$D$13</c:f>
              <c:strCache>
                <c:ptCount val="1"/>
                <c:pt idx="0">
                  <c:v>Budget</c:v>
                </c:pt>
              </c:strCache>
            </c:strRef>
          </c:tx>
          <c:spPr>
            <a:solidFill>
              <a:srgbClr val="A86A93"/>
            </a:solidFill>
            <a:ln w="9360">
              <a:solidFill>
                <a:srgbClr val="F9F9F9"/>
              </a:solidFill>
              <a:round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strike="noStrike" spc="-1">
                    <a:latin typeface="Arial"/>
                  </a:defRPr>
                </a:pPr>
                <a:endParaRPr lang="de-DE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Übersicht!$B$14:$B$20</c:f>
              <c:strCache>
                <c:ptCount val="7"/>
                <c:pt idx="0">
                  <c:v>Wohnen &amp; Nebenkosten</c:v>
                </c:pt>
                <c:pt idx="1">
                  <c:v>Lebensmittel &amp; Haushalt</c:v>
                </c:pt>
                <c:pt idx="2">
                  <c:v>Mobilität &amp; Verkehr</c:v>
                </c:pt>
                <c:pt idx="3">
                  <c:v>Versicherungen &amp; Beiträge</c:v>
                </c:pt>
                <c:pt idx="4">
                  <c:v>Gesundheit &amp; Körper</c:v>
                </c:pt>
                <c:pt idx="5">
                  <c:v>Freizeit &amp; Unterhaltung</c:v>
                </c:pt>
                <c:pt idx="6">
                  <c:v>Sonstiges</c:v>
                </c:pt>
              </c:strCache>
            </c:strRef>
          </c:cat>
          <c:val>
            <c:numRef>
              <c:f>Übersicht!$D$14:$D$20</c:f>
              <c:numCache>
                <c:formatCode>#,##0.00" €"</c:formatCode>
                <c:ptCount val="7"/>
                <c:pt idx="0">
                  <c:v>1155</c:v>
                </c:pt>
                <c:pt idx="1">
                  <c:v>480</c:v>
                </c:pt>
                <c:pt idx="2">
                  <c:v>148</c:v>
                </c:pt>
                <c:pt idx="3">
                  <c:v>52</c:v>
                </c:pt>
                <c:pt idx="4">
                  <c:v>65</c:v>
                </c:pt>
                <c:pt idx="5">
                  <c:v>200</c:v>
                </c:pt>
                <c:pt idx="6">
                  <c:v>170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606-4C09-BBE8-37569FD89B2A}"/>
            </c:ext>
          </c:extLst>
        </c:ser>
        <c:ser>
          <c:idx val="1"/>
          <c:order val="1"/>
          <c:tx>
            <c:strRef>
              <c:f>Übersicht!$E$13</c:f>
              <c:strCache>
                <c:ptCount val="1"/>
                <c:pt idx="0">
                  <c:v>Ist</c:v>
                </c:pt>
              </c:strCache>
            </c:strRef>
          </c:tx>
          <c:spPr>
            <a:solidFill>
              <a:srgbClr val="5B2A4E"/>
            </a:solidFill>
            <a:ln w="9360">
              <a:solidFill>
                <a:srgbClr val="F9F9F9"/>
              </a:solidFill>
              <a:round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strike="noStrike" spc="-1">
                    <a:latin typeface="Arial"/>
                  </a:defRPr>
                </a:pPr>
                <a:endParaRPr lang="de-DE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Übersicht!$B$14:$B$20</c:f>
              <c:strCache>
                <c:ptCount val="7"/>
                <c:pt idx="0">
                  <c:v>Wohnen &amp; Nebenkosten</c:v>
                </c:pt>
                <c:pt idx="1">
                  <c:v>Lebensmittel &amp; Haushalt</c:v>
                </c:pt>
                <c:pt idx="2">
                  <c:v>Mobilität &amp; Verkehr</c:v>
                </c:pt>
                <c:pt idx="3">
                  <c:v>Versicherungen &amp; Beiträge</c:v>
                </c:pt>
                <c:pt idx="4">
                  <c:v>Gesundheit &amp; Körper</c:v>
                </c:pt>
                <c:pt idx="5">
                  <c:v>Freizeit &amp; Unterhaltung</c:v>
                </c:pt>
                <c:pt idx="6">
                  <c:v>Sonstiges</c:v>
                </c:pt>
              </c:strCache>
            </c:strRef>
          </c:cat>
          <c:val>
            <c:numRef>
              <c:f>Übersicht!$E$14:$E$20</c:f>
              <c:numCache>
                <c:formatCode>#,##0.00" €"</c:formatCode>
                <c:ptCount val="7"/>
                <c:pt idx="0">
                  <c:v>1172.99</c:v>
                </c:pt>
                <c:pt idx="1">
                  <c:v>537</c:v>
                </c:pt>
                <c:pt idx="2">
                  <c:v>134</c:v>
                </c:pt>
                <c:pt idx="3">
                  <c:v>52</c:v>
                </c:pt>
                <c:pt idx="4">
                  <c:v>53</c:v>
                </c:pt>
                <c:pt idx="5">
                  <c:v>241</c:v>
                </c:pt>
                <c:pt idx="6">
                  <c:v>118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606-4C09-BBE8-37569FD89B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axId val="72490443"/>
        <c:axId val="26443752"/>
      </c:barChart>
      <c:catAx>
        <c:axId val="7249044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800" b="0" strike="noStrike" spc="-1">
                <a:solidFill>
                  <a:srgbClr val="000000"/>
                </a:solidFill>
                <a:latin typeface="Calibri"/>
              </a:defRPr>
            </a:pPr>
            <a:endParaRPr lang="de-DE"/>
          </a:p>
        </c:txPr>
        <c:crossAx val="26443752"/>
        <c:crosses val="autoZero"/>
        <c:auto val="1"/>
        <c:lblAlgn val="ctr"/>
        <c:lblOffset val="100"/>
        <c:noMultiLvlLbl val="0"/>
      </c:catAx>
      <c:valAx>
        <c:axId val="26443752"/>
        <c:scaling>
          <c:orientation val="minMax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title>
          <c:tx>
            <c:rich>
              <a:bodyPr rot="-5400000"/>
              <a:lstStyle/>
              <a:p>
                <a:pPr>
                  <a:defRPr sz="1000" b="1" strike="noStrike" spc="-1">
                    <a:solidFill>
                      <a:srgbClr val="000000"/>
                    </a:solidFill>
                    <a:latin typeface="Calibri"/>
                  </a:defRPr>
                </a:pPr>
                <a:r>
                  <a:rPr lang="de-DE" sz="1000" b="1" strike="noStrike" spc="-1">
                    <a:solidFill>
                      <a:srgbClr val="000000"/>
                    </a:solidFill>
                    <a:latin typeface="Calibri"/>
                  </a:rPr>
                  <a:t>€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#,##0.00&quot; €&quot;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de-DE"/>
          </a:p>
        </c:txPr>
        <c:crossAx val="72490443"/>
        <c:crosses val="autoZero"/>
        <c:crossBetween val="between"/>
      </c:valAx>
      <c:spPr>
        <a:solidFill>
          <a:schemeClr val="bg1"/>
        </a:solidFill>
        <a:ln w="0">
          <a:noFill/>
        </a:ln>
      </c:spPr>
    </c:plotArea>
    <c:legend>
      <c:legendPos val="t"/>
      <c:overlay val="0"/>
      <c:spPr>
        <a:noFill/>
        <a:ln w="0">
          <a:noFill/>
        </a:ln>
      </c:spPr>
      <c:txPr>
        <a:bodyPr/>
        <a:lstStyle/>
        <a:p>
          <a:pPr>
            <a:defRPr sz="1000" b="0" strike="noStrike" spc="-1">
              <a:solidFill>
                <a:srgbClr val="000000"/>
              </a:solidFill>
              <a:latin typeface="Calibri"/>
            </a:defRPr>
          </a:pPr>
          <a:endParaRPr lang="de-DE"/>
        </a:p>
      </c:txPr>
    </c:legend>
    <c:plotVisOnly val="1"/>
    <c:dispBlanksAs val="gap"/>
    <c:showDLblsOverMax val="1"/>
  </c:chart>
  <c:spPr>
    <a:solidFill>
      <a:schemeClr val="bg2"/>
    </a:solidFill>
    <a:ln w="9360">
      <a:solidFill>
        <a:srgbClr val="D9D9D9"/>
      </a:solidFill>
      <a:round/>
    </a:ln>
  </c:spPr>
  <c:printSettings>
    <c:headerFooter/>
    <c:pageMargins b="0.78740157499999996" l="0.7" r="0.7" t="0.78740157499999996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8659</xdr:colOff>
      <xdr:row>22</xdr:row>
      <xdr:rowOff>181840</xdr:rowOff>
    </xdr:from>
    <xdr:to>
      <xdr:col>10</xdr:col>
      <xdr:colOff>926523</xdr:colOff>
      <xdr:row>39</xdr:row>
      <xdr:rowOff>29500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K23"/>
  <sheetViews>
    <sheetView showGridLines="0" tabSelected="1" zoomScale="110" zoomScaleNormal="110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N31" sqref="N31"/>
    </sheetView>
  </sheetViews>
  <sheetFormatPr baseColWidth="10" defaultColWidth="8.7109375" defaultRowHeight="15" x14ac:dyDescent="0.25"/>
  <cols>
    <col min="1" max="1" width="2.42578125" customWidth="1"/>
    <col min="2" max="11" width="14" customWidth="1"/>
    <col min="12" max="12" width="2.42578125" customWidth="1"/>
  </cols>
  <sheetData>
    <row r="1" spans="2:11" ht="4.5" customHeight="1" x14ac:dyDescent="0.25">
      <c r="B1" s="15"/>
      <c r="C1" s="15"/>
      <c r="D1" s="15"/>
      <c r="E1" s="15"/>
      <c r="F1" s="15"/>
      <c r="G1" s="15"/>
      <c r="H1" s="15"/>
      <c r="I1" s="15"/>
      <c r="J1" s="15"/>
      <c r="K1" s="15"/>
    </row>
    <row r="2" spans="2:11" ht="33.75" customHeight="1" x14ac:dyDescent="0.25">
      <c r="B2" s="14" t="s">
        <v>105</v>
      </c>
      <c r="C2" s="14"/>
      <c r="D2" s="14"/>
      <c r="E2" s="14"/>
      <c r="F2" s="14"/>
      <c r="G2" s="14"/>
      <c r="J2" s="13" t="s">
        <v>0</v>
      </c>
      <c r="K2" s="13"/>
    </row>
    <row r="3" spans="2:11" ht="18" customHeight="1" x14ac:dyDescent="0.25">
      <c r="B3" s="12" t="str">
        <f>"Monatliche Einnahmen &amp; Ausgaben im Blick  ·  "&amp;Monatsbudget!$C$6&amp;" "&amp;Monatsbudget!$F$6</f>
        <v>Monatliche Einnahmen &amp; Ausgaben im Blick  ·  März 2026</v>
      </c>
      <c r="C3" s="12"/>
      <c r="D3" s="12"/>
      <c r="E3" s="12"/>
      <c r="F3" s="12"/>
      <c r="G3" s="12"/>
    </row>
    <row r="4" spans="2:11" ht="3" customHeight="1" x14ac:dyDescent="0.25">
      <c r="B4" s="16"/>
      <c r="C4" s="16"/>
      <c r="D4" s="16"/>
      <c r="E4" s="16"/>
      <c r="F4" s="16"/>
      <c r="G4" s="16"/>
      <c r="H4" s="16"/>
      <c r="I4" s="16"/>
      <c r="J4" s="16"/>
      <c r="K4" s="16"/>
    </row>
    <row r="5" spans="2:11" ht="6" customHeight="1" x14ac:dyDescent="0.25"/>
    <row r="7" spans="2:11" ht="15.75" customHeight="1" x14ac:dyDescent="0.25">
      <c r="B7" s="11" t="s">
        <v>1</v>
      </c>
      <c r="C7" s="11"/>
      <c r="D7" s="11" t="s">
        <v>2</v>
      </c>
      <c r="E7" s="11"/>
      <c r="F7" s="11" t="s">
        <v>3</v>
      </c>
      <c r="G7" s="11"/>
      <c r="H7" s="11" t="s">
        <v>4</v>
      </c>
      <c r="I7" s="11"/>
      <c r="J7" s="11" t="s">
        <v>5</v>
      </c>
      <c r="K7" s="11"/>
    </row>
    <row r="8" spans="2:11" ht="30" customHeight="1" x14ac:dyDescent="0.25">
      <c r="B8" s="10">
        <f>Monatsbudget!$E$17</f>
        <v>3155</v>
      </c>
      <c r="C8" s="10"/>
      <c r="D8" s="10">
        <f>Monatsbudget!$E$45</f>
        <v>2307.9899999999998</v>
      </c>
      <c r="E8" s="10"/>
      <c r="F8" s="10">
        <f>Monatsbudget!$E$50</f>
        <v>847.01000000000022</v>
      </c>
      <c r="G8" s="10"/>
      <c r="H8" s="9">
        <f>Monatsbudget!$E$51</f>
        <v>0.26846592709984157</v>
      </c>
      <c r="I8" s="9"/>
      <c r="J8" s="9">
        <f>IFERROR(Monatsbudget!$E$45/Monatsbudget!$D$45,0)</f>
        <v>1.0167356828193832</v>
      </c>
      <c r="K8" s="9"/>
    </row>
    <row r="9" spans="2:11" ht="15.75" customHeight="1" x14ac:dyDescent="0.25">
      <c r="B9" s="8" t="s">
        <v>6</v>
      </c>
      <c r="C9" s="8"/>
      <c r="D9" s="8" t="s">
        <v>7</v>
      </c>
      <c r="E9" s="8"/>
      <c r="F9" s="8" t="s">
        <v>8</v>
      </c>
      <c r="G9" s="8"/>
      <c r="H9" s="8" t="s">
        <v>9</v>
      </c>
      <c r="I9" s="8"/>
      <c r="J9" s="8" t="s">
        <v>10</v>
      </c>
      <c r="K9" s="8"/>
    </row>
    <row r="10" spans="2:11" ht="9.75" customHeight="1" x14ac:dyDescent="0.25"/>
    <row r="12" spans="2:11" ht="21.75" customHeight="1" x14ac:dyDescent="0.25">
      <c r="B12" s="7" t="s">
        <v>11</v>
      </c>
      <c r="C12" s="7"/>
      <c r="D12" s="7"/>
      <c r="E12" s="7"/>
      <c r="F12" s="7"/>
      <c r="G12" s="7"/>
      <c r="H12" s="7"/>
      <c r="I12" s="7"/>
      <c r="J12" s="7"/>
      <c r="K12" s="7"/>
    </row>
    <row r="13" spans="2:11" ht="19.5" customHeight="1" x14ac:dyDescent="0.25">
      <c r="B13" s="6" t="s">
        <v>12</v>
      </c>
      <c r="C13" s="6"/>
      <c r="D13" s="17" t="s">
        <v>13</v>
      </c>
      <c r="E13" s="17" t="s">
        <v>14</v>
      </c>
      <c r="F13" s="17" t="s">
        <v>15</v>
      </c>
      <c r="G13" s="18" t="s">
        <v>16</v>
      </c>
    </row>
    <row r="14" spans="2:11" x14ac:dyDescent="0.25">
      <c r="B14" s="5" t="s">
        <v>17</v>
      </c>
      <c r="C14" s="5"/>
      <c r="D14" s="19">
        <f>SUMIF(Monatsbudget!$B$21:$B$44,$B14,Monatsbudget!$D$21:$D$44)</f>
        <v>1155</v>
      </c>
      <c r="E14" s="20">
        <f>SUMIF(Monatsbudget!$B$21:$B$44,$B14,Monatsbudget!$E$21:$E$44)</f>
        <v>1172.99</v>
      </c>
      <c r="F14" s="21">
        <f t="shared" ref="F14:F21" si="0">D14-E14</f>
        <v>-17.990000000000009</v>
      </c>
      <c r="G14" s="22">
        <f t="shared" ref="G14:G20" si="1">IF($E$21=0,0,E14/$E$21)</f>
        <v>0.50823010498312393</v>
      </c>
    </row>
    <row r="15" spans="2:11" x14ac:dyDescent="0.25">
      <c r="B15" s="4" t="s">
        <v>18</v>
      </c>
      <c r="C15" s="4"/>
      <c r="D15" s="23">
        <f>SUMIF(Monatsbudget!$B$21:$B$44,$B15,Monatsbudget!$D$21:$D$44)</f>
        <v>480</v>
      </c>
      <c r="E15" s="24">
        <f>SUMIF(Monatsbudget!$B$21:$B$44,$B15,Monatsbudget!$E$21:$E$44)</f>
        <v>537</v>
      </c>
      <c r="F15" s="25">
        <f t="shared" si="0"/>
        <v>-57</v>
      </c>
      <c r="G15" s="26">
        <f t="shared" si="1"/>
        <v>0.23266998557186125</v>
      </c>
    </row>
    <row r="16" spans="2:11" x14ac:dyDescent="0.25">
      <c r="B16" s="5" t="s">
        <v>19</v>
      </c>
      <c r="C16" s="5"/>
      <c r="D16" s="19">
        <f>SUMIF(Monatsbudget!$B$21:$B$44,$B16,Monatsbudget!$D$21:$D$44)</f>
        <v>148</v>
      </c>
      <c r="E16" s="20">
        <f>SUMIF(Monatsbudget!$B$21:$B$44,$B16,Monatsbudget!$E$21:$E$44)</f>
        <v>134</v>
      </c>
      <c r="F16" s="21">
        <f t="shared" si="0"/>
        <v>14</v>
      </c>
      <c r="G16" s="22">
        <f t="shared" si="1"/>
        <v>5.8059177032829437E-2</v>
      </c>
    </row>
    <row r="17" spans="2:11" x14ac:dyDescent="0.25">
      <c r="B17" s="4" t="s">
        <v>20</v>
      </c>
      <c r="C17" s="4"/>
      <c r="D17" s="23">
        <f>SUMIF(Monatsbudget!$B$21:$B$44,$B17,Monatsbudget!$D$21:$D$44)</f>
        <v>52</v>
      </c>
      <c r="E17" s="24">
        <f>SUMIF(Monatsbudget!$B$21:$B$44,$B17,Monatsbudget!$E$21:$E$44)</f>
        <v>52</v>
      </c>
      <c r="F17" s="25">
        <f t="shared" si="0"/>
        <v>0</v>
      </c>
      <c r="G17" s="26">
        <f t="shared" si="1"/>
        <v>2.253042690826217E-2</v>
      </c>
    </row>
    <row r="18" spans="2:11" x14ac:dyDescent="0.25">
      <c r="B18" s="5" t="s">
        <v>21</v>
      </c>
      <c r="C18" s="5"/>
      <c r="D18" s="19">
        <f>SUMIF(Monatsbudget!$B$21:$B$44,$B18,Monatsbudget!$D$21:$D$44)</f>
        <v>65</v>
      </c>
      <c r="E18" s="20">
        <f>SUMIF(Monatsbudget!$B$21:$B$44,$B18,Monatsbudget!$E$21:$E$44)</f>
        <v>53</v>
      </c>
      <c r="F18" s="21">
        <f t="shared" si="0"/>
        <v>12</v>
      </c>
      <c r="G18" s="22">
        <f t="shared" si="1"/>
        <v>2.2963704348805673E-2</v>
      </c>
    </row>
    <row r="19" spans="2:11" x14ac:dyDescent="0.25">
      <c r="B19" s="4" t="s">
        <v>22</v>
      </c>
      <c r="C19" s="4"/>
      <c r="D19" s="23">
        <f>SUMIF(Monatsbudget!$B$21:$B$44,$B19,Monatsbudget!$D$21:$D$44)</f>
        <v>200</v>
      </c>
      <c r="E19" s="24">
        <f>SUMIF(Monatsbudget!$B$21:$B$44,$B19,Monatsbudget!$E$21:$E$44)</f>
        <v>241</v>
      </c>
      <c r="F19" s="25">
        <f t="shared" si="0"/>
        <v>-41</v>
      </c>
      <c r="G19" s="26">
        <f t="shared" si="1"/>
        <v>0.10441986317098428</v>
      </c>
    </row>
    <row r="20" spans="2:11" x14ac:dyDescent="0.25">
      <c r="B20" s="5" t="s">
        <v>23</v>
      </c>
      <c r="C20" s="5"/>
      <c r="D20" s="19">
        <f>SUMIF(Monatsbudget!$B$21:$B$44,$B20,Monatsbudget!$D$21:$D$44)</f>
        <v>170</v>
      </c>
      <c r="E20" s="20">
        <f>SUMIF(Monatsbudget!$B$21:$B$44,$B20,Monatsbudget!$E$21:$E$44)</f>
        <v>118</v>
      </c>
      <c r="F20" s="21">
        <f t="shared" si="0"/>
        <v>52</v>
      </c>
      <c r="G20" s="22">
        <f t="shared" si="1"/>
        <v>5.1126737984133384E-2</v>
      </c>
    </row>
    <row r="21" spans="2:11" x14ac:dyDescent="0.25">
      <c r="B21" s="3" t="s">
        <v>24</v>
      </c>
      <c r="C21" s="3"/>
      <c r="D21" s="27">
        <f>SUM(D14:D20)</f>
        <v>2270</v>
      </c>
      <c r="E21" s="27">
        <f>SUM(E14:E20)</f>
        <v>2307.9899999999998</v>
      </c>
      <c r="F21" s="27">
        <f t="shared" si="0"/>
        <v>-37.989999999999782</v>
      </c>
      <c r="G21" s="28">
        <f>IF(E21=0,"",1)</f>
        <v>1</v>
      </c>
    </row>
    <row r="23" spans="2:11" ht="15.75" customHeight="1" x14ac:dyDescent="0.25">
      <c r="B23" s="2" t="s">
        <v>25</v>
      </c>
      <c r="C23" s="2"/>
      <c r="D23" s="2"/>
      <c r="E23" s="2"/>
      <c r="F23" s="2"/>
      <c r="G23" s="2"/>
      <c r="H23" s="2"/>
      <c r="I23" s="2"/>
      <c r="J23" s="2"/>
      <c r="K23" s="2"/>
    </row>
  </sheetData>
  <mergeCells count="29">
    <mergeCell ref="B23:K23"/>
    <mergeCell ref="B17:C17"/>
    <mergeCell ref="B18:C18"/>
    <mergeCell ref="B19:C19"/>
    <mergeCell ref="B20:C20"/>
    <mergeCell ref="B21:C21"/>
    <mergeCell ref="B12:K12"/>
    <mergeCell ref="B13:C13"/>
    <mergeCell ref="B14:C14"/>
    <mergeCell ref="B15:C15"/>
    <mergeCell ref="B16:C16"/>
    <mergeCell ref="B9:C9"/>
    <mergeCell ref="D9:E9"/>
    <mergeCell ref="F9:G9"/>
    <mergeCell ref="H9:I9"/>
    <mergeCell ref="J9:K9"/>
    <mergeCell ref="B8:C8"/>
    <mergeCell ref="D8:E8"/>
    <mergeCell ref="F8:G8"/>
    <mergeCell ref="H8:I8"/>
    <mergeCell ref="J8:K8"/>
    <mergeCell ref="B2:G2"/>
    <mergeCell ref="J2:K2"/>
    <mergeCell ref="B3:G3"/>
    <mergeCell ref="B7:C7"/>
    <mergeCell ref="D7:E7"/>
    <mergeCell ref="F7:G7"/>
    <mergeCell ref="H7:I7"/>
    <mergeCell ref="J7:K7"/>
  </mergeCells>
  <conditionalFormatting sqref="F8">
    <cfRule type="cellIs" dxfId="9" priority="2" operator="greaterThanOrEqual">
      <formula>0</formula>
    </cfRule>
    <cfRule type="cellIs" dxfId="8" priority="3" operator="lessThan">
      <formula>0</formula>
    </cfRule>
  </conditionalFormatting>
  <conditionalFormatting sqref="F14:F21">
    <cfRule type="expression" dxfId="7" priority="5">
      <formula>F14&gt;=0</formula>
    </cfRule>
    <cfRule type="expression" dxfId="6" priority="6">
      <formula>F14&lt;0</formula>
    </cfRule>
  </conditionalFormatting>
  <conditionalFormatting sqref="G14:G20">
    <cfRule type="dataBar" priority="4">
      <dataBar>
        <cfvo type="num" val="0"/>
        <cfvo type="num" val="0.6"/>
        <color rgb="FF7A3A66"/>
      </dataBar>
      <extLst>
        <ext xmlns:x14="http://schemas.microsoft.com/office/spreadsheetml/2009/9/main" uri="{B025F937-C7B1-47D3-B67F-A62EFF666E3E}">
          <x14:id>{EC209768-D368-4AD0-9120-87D6619A7380}</x14:id>
        </ext>
      </extLst>
    </cfRule>
  </conditionalFormatting>
  <printOptions horizontalCentered="1"/>
  <pageMargins left="0.75" right="0.75" top="1" bottom="1" header="0.511811023622047" footer="0.511811023622047"/>
  <pageSetup orientation="landscape" horizontalDpi="300" verticalDpi="300"/>
  <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EC209768-D368-4AD0-9120-87D6619A7380}">
            <x14:dataBar axisPosition="none">
              <x14:cfvo type="num">
                <xm:f>0</xm:f>
              </x14:cfvo>
              <x14:cfvo type="num">
                <xm:f>0.6</xm:f>
              </x14:cfvo>
              <x14:negativeFillColor rgb="FF7A3A66"/>
            </x14:dataBar>
          </x14:cfRule>
          <xm:sqref>G14:G20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G51"/>
  <sheetViews>
    <sheetView showGridLines="0" zoomScale="110" zoomScaleNormal="110" workbookViewId="0">
      <pane xSplit="1" ySplit="6" topLeftCell="B7" activePane="bottomRight" state="frozen"/>
      <selection pane="topRight" activeCell="B1" sqref="B1"/>
      <selection pane="bottomLeft" activeCell="A7" sqref="A7"/>
      <selection pane="bottomRight"/>
    </sheetView>
  </sheetViews>
  <sheetFormatPr baseColWidth="10" defaultColWidth="8.7109375" defaultRowHeight="15" x14ac:dyDescent="0.25"/>
  <cols>
    <col min="1" max="1" width="2.42578125" customWidth="1"/>
    <col min="2" max="2" width="26" customWidth="1"/>
    <col min="3" max="3" width="32" customWidth="1"/>
    <col min="4" max="6" width="15" customWidth="1"/>
    <col min="7" max="7" width="12" customWidth="1"/>
    <col min="8" max="8" width="2.42578125" customWidth="1"/>
  </cols>
  <sheetData>
    <row r="1" spans="2:7" ht="4.5" customHeight="1" x14ac:dyDescent="0.25">
      <c r="B1" s="15"/>
      <c r="C1" s="15"/>
      <c r="D1" s="15"/>
      <c r="E1" s="15"/>
      <c r="F1" s="15"/>
      <c r="G1" s="15"/>
    </row>
    <row r="2" spans="2:7" ht="31.5" customHeight="1" x14ac:dyDescent="0.25">
      <c r="B2" s="1" t="s">
        <v>26</v>
      </c>
      <c r="C2" s="1"/>
      <c r="D2" s="1"/>
      <c r="E2" s="1"/>
      <c r="F2" s="13" t="s">
        <v>0</v>
      </c>
      <c r="G2" s="13"/>
    </row>
    <row r="3" spans="2:7" ht="18" customHeight="1" x14ac:dyDescent="0.25">
      <c r="B3" s="12" t="str">
        <f>"Einnahmen &amp; Ausgaben im Überblick  ·  "&amp;$C$6&amp;" "&amp;$F$6</f>
        <v>Einnahmen &amp; Ausgaben im Überblick  ·  März 2026</v>
      </c>
      <c r="C3" s="12"/>
      <c r="D3" s="12"/>
      <c r="E3" s="12"/>
      <c r="F3" s="12"/>
      <c r="G3" s="12"/>
    </row>
    <row r="4" spans="2:7" ht="3" customHeight="1" x14ac:dyDescent="0.25">
      <c r="B4" s="16"/>
      <c r="C4" s="16"/>
      <c r="D4" s="16"/>
      <c r="E4" s="16"/>
      <c r="F4" s="16"/>
      <c r="G4" s="16"/>
    </row>
    <row r="5" spans="2:7" ht="6" customHeight="1" x14ac:dyDescent="0.25"/>
    <row r="6" spans="2:7" ht="21.75" customHeight="1" x14ac:dyDescent="0.25">
      <c r="B6" s="29" t="s">
        <v>27</v>
      </c>
      <c r="C6" s="30" t="s">
        <v>28</v>
      </c>
      <c r="D6" s="31"/>
      <c r="E6" s="32" t="s">
        <v>29</v>
      </c>
      <c r="F6" s="33">
        <v>2026</v>
      </c>
      <c r="G6" s="31"/>
    </row>
    <row r="7" spans="2:7" ht="7.5" customHeight="1" x14ac:dyDescent="0.25"/>
    <row r="8" spans="2:7" ht="21.75" customHeight="1" x14ac:dyDescent="0.25">
      <c r="B8" s="7" t="s">
        <v>30</v>
      </c>
      <c r="C8" s="7"/>
      <c r="D8" s="7"/>
      <c r="E8" s="7"/>
      <c r="F8" s="7"/>
      <c r="G8" s="7"/>
    </row>
    <row r="9" spans="2:7" ht="19.5" customHeight="1" x14ac:dyDescent="0.25">
      <c r="B9" s="60" t="s">
        <v>31</v>
      </c>
      <c r="C9" s="60"/>
      <c r="D9" s="35" t="s">
        <v>32</v>
      </c>
      <c r="E9" s="35" t="s">
        <v>33</v>
      </c>
      <c r="F9" s="35" t="s">
        <v>15</v>
      </c>
      <c r="G9" s="36"/>
    </row>
    <row r="10" spans="2:7" x14ac:dyDescent="0.25">
      <c r="B10" s="5" t="s">
        <v>34</v>
      </c>
      <c r="C10" s="5"/>
      <c r="D10" s="37">
        <v>2650</v>
      </c>
      <c r="E10" s="37">
        <v>2650</v>
      </c>
      <c r="F10" s="21">
        <f t="shared" ref="F10:F16" si="0">IF(AND(D10="",E10=""),"",N(E10)-N(D10))</f>
        <v>0</v>
      </c>
      <c r="G10" s="38"/>
    </row>
    <row r="11" spans="2:7" x14ac:dyDescent="0.25">
      <c r="B11" s="4" t="s">
        <v>35</v>
      </c>
      <c r="C11" s="4"/>
      <c r="D11" s="37">
        <v>300</v>
      </c>
      <c r="E11" s="37">
        <v>420</v>
      </c>
      <c r="F11" s="25">
        <f t="shared" si="0"/>
        <v>120</v>
      </c>
      <c r="G11" s="39"/>
    </row>
    <row r="12" spans="2:7" x14ac:dyDescent="0.25">
      <c r="B12" s="5" t="s">
        <v>36</v>
      </c>
      <c r="C12" s="5"/>
      <c r="D12" s="37">
        <v>0</v>
      </c>
      <c r="E12" s="37">
        <v>85</v>
      </c>
      <c r="F12" s="21">
        <f t="shared" si="0"/>
        <v>85</v>
      </c>
      <c r="G12" s="38"/>
    </row>
    <row r="13" spans="2:7" x14ac:dyDescent="0.25">
      <c r="B13" s="4"/>
      <c r="C13" s="4"/>
      <c r="D13" s="37"/>
      <c r="E13" s="37"/>
      <c r="F13" s="25" t="str">
        <f t="shared" si="0"/>
        <v/>
      </c>
      <c r="G13" s="39"/>
    </row>
    <row r="14" spans="2:7" x14ac:dyDescent="0.25">
      <c r="B14" s="5"/>
      <c r="C14" s="5"/>
      <c r="D14" s="37"/>
      <c r="E14" s="37"/>
      <c r="F14" s="21" t="str">
        <f t="shared" si="0"/>
        <v/>
      </c>
      <c r="G14" s="38"/>
    </row>
    <row r="15" spans="2:7" x14ac:dyDescent="0.25">
      <c r="B15" s="4"/>
      <c r="C15" s="4"/>
      <c r="D15" s="37"/>
      <c r="E15" s="37"/>
      <c r="F15" s="25" t="str">
        <f t="shared" si="0"/>
        <v/>
      </c>
      <c r="G15" s="39"/>
    </row>
    <row r="16" spans="2:7" x14ac:dyDescent="0.25">
      <c r="B16" s="5"/>
      <c r="C16" s="5"/>
      <c r="D16" s="37"/>
      <c r="E16" s="37"/>
      <c r="F16" s="21" t="str">
        <f t="shared" si="0"/>
        <v/>
      </c>
      <c r="G16" s="38"/>
    </row>
    <row r="17" spans="2:7" ht="19.5" customHeight="1" x14ac:dyDescent="0.25">
      <c r="B17" s="3" t="s">
        <v>37</v>
      </c>
      <c r="C17" s="3"/>
      <c r="D17" s="27">
        <f>SUM(D10:D16)</f>
        <v>2950</v>
      </c>
      <c r="E17" s="27">
        <f>SUM(E10:E16)</f>
        <v>3155</v>
      </c>
      <c r="F17" s="27">
        <f>E17-D17</f>
        <v>205</v>
      </c>
      <c r="G17" s="40"/>
    </row>
    <row r="18" spans="2:7" ht="7.5" customHeight="1" x14ac:dyDescent="0.25"/>
    <row r="19" spans="2:7" ht="21.75" customHeight="1" x14ac:dyDescent="0.25">
      <c r="B19" s="7" t="s">
        <v>38</v>
      </c>
      <c r="C19" s="7"/>
      <c r="D19" s="7"/>
      <c r="E19" s="7"/>
      <c r="F19" s="7"/>
      <c r="G19" s="7"/>
    </row>
    <row r="20" spans="2:7" ht="19.5" customHeight="1" x14ac:dyDescent="0.25">
      <c r="B20" s="34" t="s">
        <v>12</v>
      </c>
      <c r="C20" s="34" t="s">
        <v>39</v>
      </c>
      <c r="D20" s="35" t="s">
        <v>13</v>
      </c>
      <c r="E20" s="35" t="s">
        <v>14</v>
      </c>
      <c r="F20" s="35" t="s">
        <v>15</v>
      </c>
      <c r="G20" s="36" t="s">
        <v>16</v>
      </c>
    </row>
    <row r="21" spans="2:7" x14ac:dyDescent="0.25">
      <c r="B21" s="41" t="s">
        <v>17</v>
      </c>
      <c r="C21" s="42" t="s">
        <v>40</v>
      </c>
      <c r="D21" s="43">
        <v>900</v>
      </c>
      <c r="E21" s="44">
        <v>900</v>
      </c>
      <c r="F21" s="21">
        <f t="shared" ref="F21:F44" si="1">IF(AND(D21="",E21=""),"",N(D21)-N(E21))</f>
        <v>0</v>
      </c>
      <c r="G21" s="22">
        <f t="shared" ref="G21:G44" si="2">IF(E21="","",IF($E$45=0,0,E21/$E$45))</f>
        <v>0.38994969648915295</v>
      </c>
    </row>
    <row r="22" spans="2:7" x14ac:dyDescent="0.25">
      <c r="B22" s="41" t="s">
        <v>17</v>
      </c>
      <c r="C22" s="42" t="s">
        <v>41</v>
      </c>
      <c r="D22" s="43">
        <v>210</v>
      </c>
      <c r="E22" s="44">
        <v>228</v>
      </c>
      <c r="F22" s="25">
        <f t="shared" si="1"/>
        <v>-18</v>
      </c>
      <c r="G22" s="26">
        <f t="shared" si="2"/>
        <v>9.8787256443918739E-2</v>
      </c>
    </row>
    <row r="23" spans="2:7" x14ac:dyDescent="0.25">
      <c r="B23" s="41" t="s">
        <v>17</v>
      </c>
      <c r="C23" s="42" t="s">
        <v>42</v>
      </c>
      <c r="D23" s="43">
        <v>45</v>
      </c>
      <c r="E23" s="44">
        <v>44.99</v>
      </c>
      <c r="F23" s="21">
        <f t="shared" si="1"/>
        <v>9.9999999999980105E-3</v>
      </c>
      <c r="G23" s="22">
        <f t="shared" si="2"/>
        <v>1.9493152050052212E-2</v>
      </c>
    </row>
    <row r="24" spans="2:7" x14ac:dyDescent="0.25">
      <c r="B24" s="41" t="s">
        <v>18</v>
      </c>
      <c r="C24" s="42" t="s">
        <v>43</v>
      </c>
      <c r="D24" s="43">
        <v>420</v>
      </c>
      <c r="E24" s="44">
        <v>465</v>
      </c>
      <c r="F24" s="25">
        <f t="shared" si="1"/>
        <v>-45</v>
      </c>
      <c r="G24" s="26">
        <f t="shared" si="2"/>
        <v>0.20147400985272901</v>
      </c>
    </row>
    <row r="25" spans="2:7" x14ac:dyDescent="0.25">
      <c r="B25" s="41" t="s">
        <v>18</v>
      </c>
      <c r="C25" s="42" t="s">
        <v>44</v>
      </c>
      <c r="D25" s="43">
        <v>60</v>
      </c>
      <c r="E25" s="44">
        <v>72</v>
      </c>
      <c r="F25" s="21">
        <f t="shared" si="1"/>
        <v>-12</v>
      </c>
      <c r="G25" s="22">
        <f t="shared" si="2"/>
        <v>3.1195975719132234E-2</v>
      </c>
    </row>
    <row r="26" spans="2:7" x14ac:dyDescent="0.25">
      <c r="B26" s="41" t="s">
        <v>19</v>
      </c>
      <c r="C26" s="42" t="s">
        <v>45</v>
      </c>
      <c r="D26" s="43">
        <v>58</v>
      </c>
      <c r="E26" s="44">
        <v>58</v>
      </c>
      <c r="F26" s="25">
        <f t="shared" si="1"/>
        <v>0</v>
      </c>
      <c r="G26" s="26">
        <f t="shared" si="2"/>
        <v>2.5130091551523188E-2</v>
      </c>
    </row>
    <row r="27" spans="2:7" x14ac:dyDescent="0.25">
      <c r="B27" s="41" t="s">
        <v>19</v>
      </c>
      <c r="C27" s="42" t="s">
        <v>46</v>
      </c>
      <c r="D27" s="43">
        <v>90</v>
      </c>
      <c r="E27" s="44">
        <v>76</v>
      </c>
      <c r="F27" s="21">
        <f t="shared" si="1"/>
        <v>14</v>
      </c>
      <c r="G27" s="22">
        <f t="shared" si="2"/>
        <v>3.2929085481306249E-2</v>
      </c>
    </row>
    <row r="28" spans="2:7" x14ac:dyDescent="0.25">
      <c r="B28" s="41" t="s">
        <v>20</v>
      </c>
      <c r="C28" s="42" t="s">
        <v>47</v>
      </c>
      <c r="D28" s="43">
        <v>22</v>
      </c>
      <c r="E28" s="44">
        <v>22</v>
      </c>
      <c r="F28" s="25">
        <f t="shared" si="1"/>
        <v>0</v>
      </c>
      <c r="G28" s="26">
        <f t="shared" si="2"/>
        <v>9.5321036919570716E-3</v>
      </c>
    </row>
    <row r="29" spans="2:7" x14ac:dyDescent="0.25">
      <c r="B29" s="41" t="s">
        <v>20</v>
      </c>
      <c r="C29" s="42" t="s">
        <v>48</v>
      </c>
      <c r="D29" s="43">
        <v>30</v>
      </c>
      <c r="E29" s="44">
        <v>30</v>
      </c>
      <c r="F29" s="21">
        <f t="shared" si="1"/>
        <v>0</v>
      </c>
      <c r="G29" s="22">
        <f t="shared" si="2"/>
        <v>1.2998323216305098E-2</v>
      </c>
    </row>
    <row r="30" spans="2:7" x14ac:dyDescent="0.25">
      <c r="B30" s="41" t="s">
        <v>21</v>
      </c>
      <c r="C30" s="42" t="s">
        <v>49</v>
      </c>
      <c r="D30" s="43">
        <v>35</v>
      </c>
      <c r="E30" s="44">
        <v>18</v>
      </c>
      <c r="F30" s="25">
        <f t="shared" si="1"/>
        <v>17</v>
      </c>
      <c r="G30" s="26">
        <f t="shared" si="2"/>
        <v>7.7989939297830584E-3</v>
      </c>
    </row>
    <row r="31" spans="2:7" x14ac:dyDescent="0.25">
      <c r="B31" s="41" t="s">
        <v>21</v>
      </c>
      <c r="C31" s="42" t="s">
        <v>50</v>
      </c>
      <c r="D31" s="43">
        <v>30</v>
      </c>
      <c r="E31" s="44">
        <v>35</v>
      </c>
      <c r="F31" s="21">
        <f t="shared" si="1"/>
        <v>-5</v>
      </c>
      <c r="G31" s="22">
        <f t="shared" si="2"/>
        <v>1.5164710419022615E-2</v>
      </c>
    </row>
    <row r="32" spans="2:7" x14ac:dyDescent="0.25">
      <c r="B32" s="41" t="s">
        <v>22</v>
      </c>
      <c r="C32" s="42" t="s">
        <v>51</v>
      </c>
      <c r="D32" s="43">
        <v>35</v>
      </c>
      <c r="E32" s="44">
        <v>41</v>
      </c>
      <c r="F32" s="25">
        <f t="shared" si="1"/>
        <v>-6</v>
      </c>
      <c r="G32" s="26">
        <f t="shared" si="2"/>
        <v>1.7764375062283632E-2</v>
      </c>
    </row>
    <row r="33" spans="2:7" x14ac:dyDescent="0.25">
      <c r="B33" s="41" t="s">
        <v>22</v>
      </c>
      <c r="C33" s="42" t="s">
        <v>52</v>
      </c>
      <c r="D33" s="43">
        <v>120</v>
      </c>
      <c r="E33" s="44">
        <v>155</v>
      </c>
      <c r="F33" s="21">
        <f t="shared" si="1"/>
        <v>-35</v>
      </c>
      <c r="G33" s="22">
        <f t="shared" si="2"/>
        <v>6.7158003284243012E-2</v>
      </c>
    </row>
    <row r="34" spans="2:7" x14ac:dyDescent="0.25">
      <c r="B34" s="41" t="s">
        <v>22</v>
      </c>
      <c r="C34" s="42" t="s">
        <v>53</v>
      </c>
      <c r="D34" s="43">
        <v>45</v>
      </c>
      <c r="E34" s="44">
        <v>45</v>
      </c>
      <c r="F34" s="25">
        <f t="shared" si="1"/>
        <v>0</v>
      </c>
      <c r="G34" s="26">
        <f t="shared" si="2"/>
        <v>1.9497484824457647E-2</v>
      </c>
    </row>
    <row r="35" spans="2:7" x14ac:dyDescent="0.25">
      <c r="B35" s="41" t="s">
        <v>23</v>
      </c>
      <c r="C35" s="42" t="s">
        <v>54</v>
      </c>
      <c r="D35" s="43">
        <v>80</v>
      </c>
      <c r="E35" s="44">
        <v>60</v>
      </c>
      <c r="F35" s="21">
        <f t="shared" si="1"/>
        <v>20</v>
      </c>
      <c r="G35" s="22">
        <f t="shared" si="2"/>
        <v>2.5996646432610196E-2</v>
      </c>
    </row>
    <row r="36" spans="2:7" x14ac:dyDescent="0.25">
      <c r="B36" s="41" t="s">
        <v>23</v>
      </c>
      <c r="C36" s="42" t="s">
        <v>55</v>
      </c>
      <c r="D36" s="43">
        <v>40</v>
      </c>
      <c r="E36" s="44">
        <v>25</v>
      </c>
      <c r="F36" s="25">
        <f t="shared" si="1"/>
        <v>15</v>
      </c>
      <c r="G36" s="26">
        <f t="shared" si="2"/>
        <v>1.0831936013587581E-2</v>
      </c>
    </row>
    <row r="37" spans="2:7" x14ac:dyDescent="0.25">
      <c r="B37" s="41" t="s">
        <v>23</v>
      </c>
      <c r="C37" s="42" t="s">
        <v>56</v>
      </c>
      <c r="D37" s="43">
        <v>50</v>
      </c>
      <c r="E37" s="44">
        <v>33</v>
      </c>
      <c r="F37" s="21">
        <f t="shared" si="1"/>
        <v>17</v>
      </c>
      <c r="G37" s="22">
        <f t="shared" si="2"/>
        <v>1.4298155537935607E-2</v>
      </c>
    </row>
    <row r="38" spans="2:7" x14ac:dyDescent="0.25">
      <c r="B38" s="41"/>
      <c r="C38" s="42"/>
      <c r="D38" s="43"/>
      <c r="E38" s="44"/>
      <c r="F38" s="25" t="str">
        <f t="shared" si="1"/>
        <v/>
      </c>
      <c r="G38" s="26" t="str">
        <f t="shared" si="2"/>
        <v/>
      </c>
    </row>
    <row r="39" spans="2:7" x14ac:dyDescent="0.25">
      <c r="B39" s="41"/>
      <c r="C39" s="42"/>
      <c r="D39" s="43"/>
      <c r="E39" s="44"/>
      <c r="F39" s="21" t="str">
        <f t="shared" si="1"/>
        <v/>
      </c>
      <c r="G39" s="22" t="str">
        <f t="shared" si="2"/>
        <v/>
      </c>
    </row>
    <row r="40" spans="2:7" x14ac:dyDescent="0.25">
      <c r="B40" s="41"/>
      <c r="C40" s="42"/>
      <c r="D40" s="43"/>
      <c r="E40" s="44"/>
      <c r="F40" s="25" t="str">
        <f t="shared" si="1"/>
        <v/>
      </c>
      <c r="G40" s="26" t="str">
        <f t="shared" si="2"/>
        <v/>
      </c>
    </row>
    <row r="41" spans="2:7" x14ac:dyDescent="0.25">
      <c r="B41" s="41"/>
      <c r="C41" s="42"/>
      <c r="D41" s="43"/>
      <c r="E41" s="44"/>
      <c r="F41" s="21" t="str">
        <f t="shared" si="1"/>
        <v/>
      </c>
      <c r="G41" s="22" t="str">
        <f t="shared" si="2"/>
        <v/>
      </c>
    </row>
    <row r="42" spans="2:7" x14ac:dyDescent="0.25">
      <c r="B42" s="41"/>
      <c r="C42" s="42"/>
      <c r="D42" s="43"/>
      <c r="E42" s="44"/>
      <c r="F42" s="25" t="str">
        <f t="shared" si="1"/>
        <v/>
      </c>
      <c r="G42" s="26" t="str">
        <f t="shared" si="2"/>
        <v/>
      </c>
    </row>
    <row r="43" spans="2:7" x14ac:dyDescent="0.25">
      <c r="B43" s="41"/>
      <c r="C43" s="42"/>
      <c r="D43" s="43"/>
      <c r="E43" s="44"/>
      <c r="F43" s="21" t="str">
        <f t="shared" si="1"/>
        <v/>
      </c>
      <c r="G43" s="22" t="str">
        <f t="shared" si="2"/>
        <v/>
      </c>
    </row>
    <row r="44" spans="2:7" x14ac:dyDescent="0.25">
      <c r="B44" s="41"/>
      <c r="C44" s="42"/>
      <c r="D44" s="43"/>
      <c r="E44" s="44"/>
      <c r="F44" s="25" t="str">
        <f t="shared" si="1"/>
        <v/>
      </c>
      <c r="G44" s="26" t="str">
        <f t="shared" si="2"/>
        <v/>
      </c>
    </row>
    <row r="45" spans="2:7" ht="19.5" customHeight="1" x14ac:dyDescent="0.25">
      <c r="B45" s="3" t="s">
        <v>57</v>
      </c>
      <c r="C45" s="3"/>
      <c r="D45" s="27">
        <f>SUM(D21:D44)</f>
        <v>2270</v>
      </c>
      <c r="E45" s="27">
        <f>SUM(E21:E44)</f>
        <v>2307.9899999999998</v>
      </c>
      <c r="F45" s="27">
        <f>D45-E45</f>
        <v>-37.989999999999782</v>
      </c>
      <c r="G45" s="28">
        <f>IF(E45=0,"",1)</f>
        <v>1</v>
      </c>
    </row>
    <row r="46" spans="2:7" ht="9.75" customHeight="1" x14ac:dyDescent="0.25"/>
    <row r="47" spans="2:7" ht="21.75" customHeight="1" x14ac:dyDescent="0.25">
      <c r="B47" s="7" t="s">
        <v>58</v>
      </c>
      <c r="C47" s="7"/>
      <c r="D47" s="7"/>
      <c r="E47" s="7"/>
      <c r="F47" s="7"/>
      <c r="G47" s="7"/>
    </row>
    <row r="48" spans="2:7" ht="18" customHeight="1" x14ac:dyDescent="0.25">
      <c r="B48" s="61" t="s">
        <v>59</v>
      </c>
      <c r="C48" s="61"/>
      <c r="D48" s="61"/>
      <c r="E48" s="45">
        <f>E17</f>
        <v>3155</v>
      </c>
    </row>
    <row r="49" spans="2:5" ht="18" customHeight="1" x14ac:dyDescent="0.25">
      <c r="B49" s="62" t="s">
        <v>60</v>
      </c>
      <c r="C49" s="62"/>
      <c r="D49" s="62"/>
      <c r="E49" s="46">
        <f>E45</f>
        <v>2307.9899999999998</v>
      </c>
    </row>
    <row r="50" spans="2:5" ht="21.75" customHeight="1" x14ac:dyDescent="0.25">
      <c r="B50" s="63" t="s">
        <v>61</v>
      </c>
      <c r="C50" s="63"/>
      <c r="D50" s="63"/>
      <c r="E50" s="47">
        <f>E17-E45</f>
        <v>847.01000000000022</v>
      </c>
    </row>
    <row r="51" spans="2:5" ht="18" customHeight="1" x14ac:dyDescent="0.25">
      <c r="B51" s="61" t="s">
        <v>62</v>
      </c>
      <c r="C51" s="61"/>
      <c r="D51" s="61"/>
      <c r="E51" s="48">
        <f>IFERROR((E17-E45)/E17,0)</f>
        <v>0.26846592709984157</v>
      </c>
    </row>
  </sheetData>
  <mergeCells count="20">
    <mergeCell ref="B47:G47"/>
    <mergeCell ref="B48:D48"/>
    <mergeCell ref="B49:D49"/>
    <mergeCell ref="B50:D50"/>
    <mergeCell ref="B51:D51"/>
    <mergeCell ref="B15:C15"/>
    <mergeCell ref="B16:C16"/>
    <mergeCell ref="B17:C17"/>
    <mergeCell ref="B19:G19"/>
    <mergeCell ref="B45:C45"/>
    <mergeCell ref="B10:C10"/>
    <mergeCell ref="B11:C11"/>
    <mergeCell ref="B12:C12"/>
    <mergeCell ref="B13:C13"/>
    <mergeCell ref="B14:C14"/>
    <mergeCell ref="B2:E2"/>
    <mergeCell ref="F2:G2"/>
    <mergeCell ref="B3:G3"/>
    <mergeCell ref="B8:G8"/>
    <mergeCell ref="B9:C9"/>
  </mergeCells>
  <conditionalFormatting sqref="E50">
    <cfRule type="cellIs" dxfId="5" priority="2" operator="greaterThanOrEqual">
      <formula>0</formula>
    </cfRule>
    <cfRule type="cellIs" dxfId="4" priority="3" operator="lessThan">
      <formula>0</formula>
    </cfRule>
  </conditionalFormatting>
  <conditionalFormatting sqref="F10:F17">
    <cfRule type="expression" dxfId="3" priority="4">
      <formula>AND(F10&lt;&gt;"",F10&gt;=0)</formula>
    </cfRule>
    <cfRule type="expression" dxfId="2" priority="5">
      <formula>AND(F10&lt;&gt;"",F10&lt;0)</formula>
    </cfRule>
  </conditionalFormatting>
  <conditionalFormatting sqref="F21:F45">
    <cfRule type="expression" dxfId="1" priority="6">
      <formula>AND(F21&lt;&gt;"",F21&gt;=0)</formula>
    </cfRule>
    <cfRule type="expression" dxfId="0" priority="7">
      <formula>AND(F21&lt;&gt;"",F21&lt;0)</formula>
    </cfRule>
  </conditionalFormatting>
  <printOptions horizontalCentered="1"/>
  <pageMargins left="0.75" right="0.75" top="1" bottom="1" header="0.511811023622047" footer="0.511811023622047"/>
  <pageSetup fitToHeight="0" orientation="portrait" horizontalDpi="300" verticalDpi="300"/>
  <legacyDrawing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xr:uid="{00000000-0002-0000-0100-000000000000}">
          <x14:formula1>
            <xm:f>Listen!$B$2:$B$13</xm:f>
          </x14:formula1>
          <x14:formula2>
            <xm:f>0</xm:f>
          </x14:formula2>
          <xm:sqref>C6</xm:sqref>
        </x14:dataValidation>
        <x14:dataValidation type="list" allowBlank="1" xr:uid="{00000000-0002-0000-0100-000001000000}">
          <x14:formula1>
            <xm:f>Listen!$D$2:$D$8</xm:f>
          </x14:formula1>
          <x14:formula2>
            <xm:f>0</xm:f>
          </x14:formula2>
          <xm:sqref>B21:B44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C24"/>
  <sheetViews>
    <sheetView showGridLines="0" zoomScaleNormal="100" workbookViewId="0"/>
  </sheetViews>
  <sheetFormatPr baseColWidth="10" defaultColWidth="8.7109375" defaultRowHeight="15" x14ac:dyDescent="0.25"/>
  <cols>
    <col min="1" max="1" width="2.42578125" customWidth="1"/>
    <col min="2" max="2" width="30" customWidth="1"/>
    <col min="3" max="3" width="78" customWidth="1"/>
    <col min="4" max="4" width="2.42578125" customWidth="1"/>
  </cols>
  <sheetData>
    <row r="1" spans="2:3" ht="4.5" customHeight="1" x14ac:dyDescent="0.25">
      <c r="B1" s="15"/>
      <c r="C1" s="15"/>
    </row>
    <row r="2" spans="2:3" ht="30" customHeight="1" x14ac:dyDescent="0.25">
      <c r="B2" s="49" t="s">
        <v>63</v>
      </c>
    </row>
    <row r="3" spans="2:3" x14ac:dyDescent="0.25">
      <c r="B3" s="12" t="s">
        <v>64</v>
      </c>
      <c r="C3" s="12"/>
    </row>
    <row r="4" spans="2:3" ht="3" customHeight="1" x14ac:dyDescent="0.25">
      <c r="B4" s="16"/>
      <c r="C4" s="16"/>
    </row>
    <row r="6" spans="2:3" ht="21.75" customHeight="1" x14ac:dyDescent="0.25">
      <c r="B6" s="7" t="s">
        <v>65</v>
      </c>
      <c r="C6" s="7"/>
    </row>
    <row r="7" spans="2:3" ht="30" customHeight="1" x14ac:dyDescent="0.25">
      <c r="B7" s="50" t="s">
        <v>66</v>
      </c>
      <c r="C7" s="51" t="s">
        <v>67</v>
      </c>
    </row>
    <row r="8" spans="2:3" ht="30" customHeight="1" x14ac:dyDescent="0.25">
      <c r="B8" s="50" t="s">
        <v>68</v>
      </c>
      <c r="C8" s="51" t="s">
        <v>69</v>
      </c>
    </row>
    <row r="9" spans="2:3" ht="30" customHeight="1" x14ac:dyDescent="0.25">
      <c r="B9" s="50" t="s">
        <v>70</v>
      </c>
      <c r="C9" s="51" t="s">
        <v>71</v>
      </c>
    </row>
    <row r="11" spans="2:3" ht="21.75" customHeight="1" x14ac:dyDescent="0.25">
      <c r="B11" s="7" t="s">
        <v>72</v>
      </c>
      <c r="C11" s="7"/>
    </row>
    <row r="12" spans="2:3" ht="30" customHeight="1" x14ac:dyDescent="0.25">
      <c r="B12" s="50" t="s">
        <v>73</v>
      </c>
      <c r="C12" s="51" t="s">
        <v>74</v>
      </c>
    </row>
    <row r="13" spans="2:3" ht="30" customHeight="1" x14ac:dyDescent="0.25">
      <c r="B13" s="50" t="s">
        <v>62</v>
      </c>
      <c r="C13" s="51" t="s">
        <v>75</v>
      </c>
    </row>
    <row r="14" spans="2:3" ht="30" customHeight="1" x14ac:dyDescent="0.25">
      <c r="B14" s="50" t="s">
        <v>76</v>
      </c>
      <c r="C14" s="51" t="s">
        <v>77</v>
      </c>
    </row>
    <row r="15" spans="2:3" ht="30" customHeight="1" x14ac:dyDescent="0.25">
      <c r="B15" s="50" t="s">
        <v>78</v>
      </c>
      <c r="C15" s="51" t="s">
        <v>79</v>
      </c>
    </row>
    <row r="17" spans="2:3" ht="21.75" customHeight="1" x14ac:dyDescent="0.25">
      <c r="B17" s="7" t="s">
        <v>80</v>
      </c>
      <c r="C17" s="7"/>
    </row>
    <row r="18" spans="2:3" ht="19.5" customHeight="1" x14ac:dyDescent="0.25">
      <c r="B18" s="52" t="s">
        <v>81</v>
      </c>
      <c r="C18" s="53" t="s">
        <v>82</v>
      </c>
    </row>
    <row r="19" spans="2:3" ht="19.5" customHeight="1" x14ac:dyDescent="0.25">
      <c r="B19" s="54" t="s">
        <v>83</v>
      </c>
      <c r="C19" s="53" t="s">
        <v>84</v>
      </c>
    </row>
    <row r="20" spans="2:3" ht="19.5" customHeight="1" x14ac:dyDescent="0.25">
      <c r="B20" s="55" t="s">
        <v>85</v>
      </c>
      <c r="C20" s="53" t="s">
        <v>86</v>
      </c>
    </row>
    <row r="21" spans="2:3" ht="19.5" customHeight="1" x14ac:dyDescent="0.25">
      <c r="B21" s="56" t="s">
        <v>87</v>
      </c>
      <c r="C21" s="53" t="s">
        <v>88</v>
      </c>
    </row>
    <row r="22" spans="2:3" ht="19.5" customHeight="1" x14ac:dyDescent="0.25">
      <c r="B22" s="57" t="s">
        <v>89</v>
      </c>
      <c r="C22" s="53" t="s">
        <v>90</v>
      </c>
    </row>
    <row r="24" spans="2:3" x14ac:dyDescent="0.25">
      <c r="B24" s="64" t="s">
        <v>91</v>
      </c>
      <c r="C24" s="64"/>
    </row>
  </sheetData>
  <mergeCells count="5">
    <mergeCell ref="B3:C3"/>
    <mergeCell ref="B6:C6"/>
    <mergeCell ref="B11:C11"/>
    <mergeCell ref="B17:C17"/>
    <mergeCell ref="B24:C24"/>
  </mergeCells>
  <pageMargins left="0.75" right="0.75" top="1" bottom="1" header="0.511811023622047" footer="0.511811023622047"/>
  <pageSetup fitToHeight="0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D13"/>
  <sheetViews>
    <sheetView showGridLines="0" zoomScaleNormal="100" workbookViewId="0"/>
  </sheetViews>
  <sheetFormatPr baseColWidth="10" defaultColWidth="8.7109375" defaultRowHeight="15" x14ac:dyDescent="0.25"/>
  <cols>
    <col min="2" max="2" width="16" customWidth="1"/>
    <col min="4" max="4" width="26" customWidth="1"/>
  </cols>
  <sheetData>
    <row r="1" spans="2:4" x14ac:dyDescent="0.25">
      <c r="B1" s="58" t="s">
        <v>92</v>
      </c>
      <c r="D1" s="58" t="s">
        <v>93</v>
      </c>
    </row>
    <row r="2" spans="2:4" x14ac:dyDescent="0.25">
      <c r="B2" s="59" t="s">
        <v>94</v>
      </c>
      <c r="D2" s="59" t="s">
        <v>17</v>
      </c>
    </row>
    <row r="3" spans="2:4" x14ac:dyDescent="0.25">
      <c r="B3" s="59" t="s">
        <v>95</v>
      </c>
      <c r="D3" s="59" t="s">
        <v>18</v>
      </c>
    </row>
    <row r="4" spans="2:4" x14ac:dyDescent="0.25">
      <c r="B4" s="59" t="s">
        <v>28</v>
      </c>
      <c r="D4" s="59" t="s">
        <v>19</v>
      </c>
    </row>
    <row r="5" spans="2:4" x14ac:dyDescent="0.25">
      <c r="B5" s="59" t="s">
        <v>96</v>
      </c>
      <c r="D5" s="59" t="s">
        <v>20</v>
      </c>
    </row>
    <row r="6" spans="2:4" x14ac:dyDescent="0.25">
      <c r="B6" s="59" t="s">
        <v>97</v>
      </c>
      <c r="D6" s="59" t="s">
        <v>21</v>
      </c>
    </row>
    <row r="7" spans="2:4" x14ac:dyDescent="0.25">
      <c r="B7" s="59" t="s">
        <v>98</v>
      </c>
      <c r="D7" s="59" t="s">
        <v>22</v>
      </c>
    </row>
    <row r="8" spans="2:4" x14ac:dyDescent="0.25">
      <c r="B8" s="59" t="s">
        <v>99</v>
      </c>
      <c r="D8" s="59" t="s">
        <v>23</v>
      </c>
    </row>
    <row r="9" spans="2:4" x14ac:dyDescent="0.25">
      <c r="B9" s="59" t="s">
        <v>100</v>
      </c>
    </row>
    <row r="10" spans="2:4" x14ac:dyDescent="0.25">
      <c r="B10" s="59" t="s">
        <v>101</v>
      </c>
    </row>
    <row r="11" spans="2:4" x14ac:dyDescent="0.25">
      <c r="B11" s="59" t="s">
        <v>102</v>
      </c>
    </row>
    <row r="12" spans="2:4" x14ac:dyDescent="0.25">
      <c r="B12" s="59" t="s">
        <v>103</v>
      </c>
    </row>
    <row r="13" spans="2:4" x14ac:dyDescent="0.25">
      <c r="B13" s="59" t="s">
        <v>104</v>
      </c>
    </row>
  </sheetData>
  <pageMargins left="0.75" right="0.75" top="1" bottom="1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4</vt:i4>
      </vt:variant>
      <vt:variant>
        <vt:lpstr>Benannte Bereiche</vt:lpstr>
      </vt:variant>
      <vt:variant>
        <vt:i4>1</vt:i4>
      </vt:variant>
    </vt:vector>
  </HeadingPairs>
  <TitlesOfParts>
    <vt:vector size="5" baseType="lpstr">
      <vt:lpstr>Übersicht</vt:lpstr>
      <vt:lpstr>Monatsbudget</vt:lpstr>
      <vt:lpstr>Anleitung</vt:lpstr>
      <vt:lpstr>Listen</vt:lpstr>
      <vt:lpstr>Monatsbudget!Drucktitel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Sergio Jiménez Canales</cp:lastModifiedBy>
  <cp:revision>1</cp:revision>
  <dcterms:created xsi:type="dcterms:W3CDTF">2026-08-15T05:57:48Z</dcterms:created>
  <dcterms:modified xsi:type="dcterms:W3CDTF">2026-08-15T08:39:29Z</dcterms:modified>
  <dc:language>en-US</dc:language>
</cp:coreProperties>
</file>