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hnabrechnung" sheetId="1" state="visible" r:id="rId3"/>
    <sheet name="Parameter" sheetId="2" state="visible" r:id="rId4"/>
  </sheets>
  <definedNames>
    <definedName function="false" hidden="false" localSheetId="0" name="_xlnm.Print_Area" vbProcedure="false">Lohnabrechnung!$A$1:$F$43</definedName>
    <definedName function="false" hidden="false" localSheetId="1" name="_xlnm.Print_Area" vbProcedure="false">Parameter!$A$1:$F$28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9" authorId="0">
      <text>
        <r>
          <rPr>
            <sz val="10"/>
            <rFont val="Arial"/>
            <family val="2"/>
          </rPr>
          <t xml:space="preserve">Nur für quellensteuerpflichtige Arbeitnehmende. Kantonalen Tarifsatz eintragen (sonst 0 %).</t>
        </r>
      </text>
    </comment>
  </commentList>
</comments>
</file>

<file path=xl/sharedStrings.xml><?xml version="1.0" encoding="utf-8"?>
<sst xmlns="http://schemas.openxmlformats.org/spreadsheetml/2006/main" count="96" uniqueCount="89">
  <si>
    <t xml:space="preserve">Nordwind Services GmbH</t>
  </si>
  <si>
    <t xml:space="preserve">Beleg-Nr.</t>
  </si>
  <si>
    <t xml:space="preserve">Seestrasse 45</t>
  </si>
  <si>
    <t xml:space="preserve">LA-2026-0147</t>
  </si>
  <si>
    <t xml:space="preserve">6003 Luzern  ·  CHE-123.456.789 MWST</t>
  </si>
  <si>
    <t xml:space="preserve">LOHNABRECHNUNG</t>
  </si>
  <si>
    <t xml:space="preserve">Abrechnungsperiode</t>
  </si>
  <si>
    <t xml:space="preserve">Januar 2026</t>
  </si>
  <si>
    <t xml:space="preserve">Auszahlung am</t>
  </si>
  <si>
    <t xml:space="preserve">25.01.2026</t>
  </si>
  <si>
    <t xml:space="preserve">Angaben Mitarbeiter/in</t>
  </si>
  <si>
    <t xml:space="preserve">Name, Vorname</t>
  </si>
  <si>
    <t xml:space="preserve">Meier, Laura</t>
  </si>
  <si>
    <t xml:space="preserve">Personalnummer</t>
  </si>
  <si>
    <t xml:space="preserve">00147</t>
  </si>
  <si>
    <t xml:space="preserve">AHV-Nummer</t>
  </si>
  <si>
    <t xml:space="preserve">756.1234.5678.97</t>
  </si>
  <si>
    <t xml:space="preserve">Funktion</t>
  </si>
  <si>
    <t xml:space="preserve">Sachbearbeiterin</t>
  </si>
  <si>
    <t xml:space="preserve">Eintrittsdatum</t>
  </si>
  <si>
    <t xml:space="preserve">01.03.2022</t>
  </si>
  <si>
    <t xml:space="preserve">Geburtsjahr</t>
  </si>
  <si>
    <t xml:space="preserve">Beschäftigungsgrad</t>
  </si>
  <si>
    <t xml:space="preserve">Abrechnungsjahr</t>
  </si>
  <si>
    <t xml:space="preserve">Lohnbestandteile (brutto)</t>
  </si>
  <si>
    <t xml:space="preserve">Bezeichnung</t>
  </si>
  <si>
    <t xml:space="preserve">Basis CHF</t>
  </si>
  <si>
    <t xml:space="preserve">Ansatz</t>
  </si>
  <si>
    <t xml:space="preserve">Betrag CHF</t>
  </si>
  <si>
    <t xml:space="preserve">Monatsgrundlohn</t>
  </si>
  <si>
    <t xml:space="preserve">Funktions-/Schichtzulage</t>
  </si>
  <si>
    <t xml:space="preserve">–</t>
  </si>
  <si>
    <t xml:space="preserve">Anteil 13. Monatslohn</t>
  </si>
  <si>
    <t xml:space="preserve">Bruttolohn (AHV-pflichtig)</t>
  </si>
  <si>
    <t xml:space="preserve">Abzüge Arbeitnehmer/in</t>
  </si>
  <si>
    <t xml:space="preserve">Satz</t>
  </si>
  <si>
    <t xml:space="preserve">AHV / IV / EO</t>
  </si>
  <si>
    <t xml:space="preserve">ALV (Arbeitslosenversicherung)</t>
  </si>
  <si>
    <t xml:space="preserve">NBU (Nichtberufsunfall)</t>
  </si>
  <si>
    <t xml:space="preserve">BVG (Pensionskasse, 2. Säule)</t>
  </si>
  <si>
    <t xml:space="preserve">KTG (Krankentaggeld)</t>
  </si>
  <si>
    <t xml:space="preserve">Quellensteuer (falls pflichtig)</t>
  </si>
  <si>
    <t xml:space="preserve">Total Abzüge</t>
  </si>
  <si>
    <t xml:space="preserve">Nettolohn</t>
  </si>
  <si>
    <t xml:space="preserve">Spesen / Auslagenersatz (nicht AHV-pflichtig)</t>
  </si>
  <si>
    <t xml:space="preserve">AUSZAHLUNGSBETRAG</t>
  </si>
  <si>
    <t xml:space="preserve">Zahlung auf Konto (IBAN)</t>
  </si>
  <si>
    <t xml:space="preserve">CH93 0076 2011 6238 5295 7</t>
  </si>
  <si>
    <t xml:space="preserve">Zahlungsart</t>
  </si>
  <si>
    <t xml:space="preserve">Banküberweisung</t>
  </si>
  <si>
    <t xml:space="preserve">Währung</t>
  </si>
  <si>
    <t xml:space="preserve">CHF</t>
  </si>
  <si>
    <t xml:space="preserve">Sätze Stand 2026 (AHV/IV/EO 5,30 %, ALV 1,10 % bis CHF 148'200/Jahr). NBU, KTG und BVG sind betriebs- bzw. reglementsabhängig und als Richtwerte hinterlegt. Abrechnung gemäss Informationspflicht OR Art. 323b.</t>
  </si>
  <si>
    <t xml:space="preserve">Hellblau hinterlegte Felder sind Eingabefelder – hier eigene Werte eintragen. Alle übrigen Beträge berechnen sich automatisch (siehe Blatt »Parameter«).</t>
  </si>
  <si>
    <t xml:space="preserve">Ort / Datum</t>
  </si>
  <si>
    <t xml:space="preserve">Arbeitgeber/in</t>
  </si>
  <si>
    <t xml:space="preserve">PARAMETER &amp; SÄTZE 2026</t>
  </si>
  <si>
    <t xml:space="preserve">Zentrale Steuerzelle der Lohnabrechnung. Werte hier anpassen – die Abrechnung rechnet automatisch neu. Blau hinterlegt = Eingabefeld.</t>
  </si>
  <si>
    <t xml:space="preserve">Sozialversicherung – Arbeitnehmer-Anteil</t>
  </si>
  <si>
    <t xml:space="preserve">Beitrag</t>
  </si>
  <si>
    <t xml:space="preserve">Grundlage</t>
  </si>
  <si>
    <t xml:space="preserve">ganzer Bruttolohn</t>
  </si>
  <si>
    <t xml:space="preserve">bis CHF 148'200/Jahr</t>
  </si>
  <si>
    <t xml:space="preserve">NBU (Nichtberufsunfall) – Richtwert</t>
  </si>
  <si>
    <t xml:space="preserve">betriebsabhängig</t>
  </si>
  <si>
    <t xml:space="preserve">KTG (Krankentaggeld) – Richtwert</t>
  </si>
  <si>
    <t xml:space="preserve">reglementsabhängig</t>
  </si>
  <si>
    <t xml:space="preserve">Obergrenze ALV/NBU pro Monat</t>
  </si>
  <si>
    <t xml:space="preserve">CHF 148'200 / 12</t>
  </si>
  <si>
    <t xml:space="preserve">BVG (2. Säule) – Grenzwerte 2026</t>
  </si>
  <si>
    <t xml:space="preserve">Eintrittsschwelle (Jahreslohn)</t>
  </si>
  <si>
    <t xml:space="preserve">BVG-Pflicht ab</t>
  </si>
  <si>
    <t xml:space="preserve">Koordinationsabzug (Jahr)</t>
  </si>
  <si>
    <t xml:space="preserve">7/8 max. AHV-Rente</t>
  </si>
  <si>
    <t xml:space="preserve">Max. anrechenbarer Jahreslohn</t>
  </si>
  <si>
    <t xml:space="preserve">oberer Grenzbetrag</t>
  </si>
  <si>
    <t xml:space="preserve">Min. koordinierter Lohn (Jahr)</t>
  </si>
  <si>
    <t xml:space="preserve">versicherter Mindestlohn</t>
  </si>
  <si>
    <t xml:space="preserve">BVG-Altersgutschriften (Sparbeiträge)</t>
  </si>
  <si>
    <t xml:space="preserve">Altersband</t>
  </si>
  <si>
    <t xml:space="preserve">ab Alter</t>
  </si>
  <si>
    <t xml:space="preserve">Gesamt</t>
  </si>
  <si>
    <t xml:space="preserve">AN-Anteil</t>
  </si>
  <si>
    <t xml:space="preserve">bis 24</t>
  </si>
  <si>
    <t xml:space="preserve">25 – 34</t>
  </si>
  <si>
    <t xml:space="preserve">35 – 44</t>
  </si>
  <si>
    <t xml:space="preserve">45 – 54</t>
  </si>
  <si>
    <t xml:space="preserve">55 – 65</t>
  </si>
  <si>
    <t xml:space="preserve">AN-Anteil = 50 % der gesamten Altersgutschrift (Arbeitgeber trägt mind. die andere Hälfte). Alter = Abrechnungsjahr − Geburtsjahr. Werte nach BVG-Reglement der jeweiligen Pensionskasse anpassbar.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</si>
</sst>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#,##0.00"/>
    <numFmt numFmtId="168" formatCode="0.0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7"/>
      <color rgb="FF1F3A5F"/>
      <name val="Calibri"/>
      <family val="0"/>
      <charset val="1"/>
    </font>
    <font>
      <sz val="9"/>
      <color rgb="FF6B7885"/>
      <name val="Calibri"/>
      <family val="0"/>
      <charset val="1"/>
    </font>
    <font>
      <sz val="10"/>
      <color rgb="FF6B7885"/>
      <name val="Calibri"/>
      <family val="0"/>
      <charset val="1"/>
    </font>
    <font>
      <b val="true"/>
      <sz val="10"/>
      <color rgb="FF1F3A5F"/>
      <name val="Calibri"/>
      <family val="0"/>
      <charset val="1"/>
    </font>
    <font>
      <b val="true"/>
      <sz val="15"/>
      <color rgb="FFFFFFFF"/>
      <name val="Calibri"/>
      <family val="0"/>
      <charset val="1"/>
    </font>
    <font>
      <b val="true"/>
      <sz val="9"/>
      <color rgb="FF1F3A5F"/>
      <name val="Calibri"/>
      <family val="0"/>
      <charset val="1"/>
    </font>
    <font>
      <sz val="10"/>
      <color rgb="FF1F5FA8"/>
      <name val="Calibri"/>
      <family val="0"/>
      <charset val="1"/>
    </font>
    <font>
      <b val="true"/>
      <sz val="11"/>
      <color rgb="FF1F3A5F"/>
      <name val="Calibri"/>
      <family val="0"/>
      <charset val="1"/>
    </font>
    <font>
      <sz val="10"/>
      <color rgb="FF26323F"/>
      <name val="Calibri"/>
      <family val="0"/>
      <charset val="1"/>
    </font>
    <font>
      <b val="true"/>
      <sz val="10.5"/>
      <color rgb="FF1F3A5F"/>
      <name val="Calibri"/>
      <family val="0"/>
      <charset val="1"/>
    </font>
    <font>
      <b val="true"/>
      <sz val="11"/>
      <color rgb="FF26323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2.5"/>
      <color rgb="FFFFFFFF"/>
      <name val="Calibri"/>
      <family val="0"/>
      <charset val="1"/>
    </font>
    <font>
      <i val="true"/>
      <sz val="8.5"/>
      <color rgb="FF6B7885"/>
      <name val="Calibri"/>
      <family val="0"/>
      <charset val="1"/>
    </font>
    <font>
      <i val="true"/>
      <sz val="8.5"/>
      <color rgb="FF1F5FA8"/>
      <name val="Calibri"/>
      <family val="0"/>
      <charset val="1"/>
    </font>
    <font>
      <sz val="10"/>
      <name val="Arial"/>
      <family val="2"/>
    </font>
    <font>
      <b val="true"/>
      <sz val="14"/>
      <color rgb="FFFFFFFF"/>
      <name val="Calibri"/>
      <family val="0"/>
      <charset val="1"/>
    </font>
    <font>
      <i val="true"/>
      <sz val="9"/>
      <color rgb="FF6B7885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26323F"/>
      </patternFill>
    </fill>
    <fill>
      <patternFill patternType="solid">
        <fgColor rgb="FFEEF2F7"/>
        <bgColor rgb="FFEAF2FB"/>
      </patternFill>
    </fill>
    <fill>
      <patternFill patternType="solid">
        <fgColor rgb="FFEAF2FB"/>
        <bgColor rgb="FFEEF2F7"/>
      </patternFill>
    </fill>
    <fill>
      <patternFill patternType="solid">
        <fgColor rgb="FFE1E8F0"/>
        <bgColor rgb="FFEAF2FB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7D0DB"/>
      </bottom>
      <diagonal/>
    </border>
    <border diagonalUp="false" diagonalDown="false">
      <left style="hair">
        <color rgb="FFC7D0DB"/>
      </left>
      <right style="hair">
        <color rgb="FFC7D0DB"/>
      </right>
      <top style="hair">
        <color rgb="FFC7D0DB"/>
      </top>
      <bottom style="hair">
        <color rgb="FFC7D0DB"/>
      </bottom>
      <diagonal/>
    </border>
    <border diagonalUp="false" diagonalDown="false">
      <left/>
      <right/>
      <top style="thin">
        <color rgb="FFC7D0DB"/>
      </top>
      <bottom style="thin">
        <color rgb="FFC7D0DB"/>
      </bottom>
      <diagonal/>
    </border>
    <border diagonalUp="false" diagonalDown="false">
      <left/>
      <right/>
      <top/>
      <bottom style="hair">
        <color rgb="FFC7D0DB"/>
      </bottom>
      <diagonal/>
    </border>
    <border diagonalUp="false" diagonalDown="false">
      <left/>
      <right/>
      <top style="thin">
        <color rgb="FF1F3A5F"/>
      </top>
      <bottom style="double">
        <color rgb="FF1F3A5F"/>
      </bottom>
      <diagonal/>
    </border>
    <border diagonalUp="false" diagonalDown="false">
      <left/>
      <right/>
      <top style="thin">
        <color rgb="FFC7D0DB"/>
      </top>
      <bottom/>
      <diagonal/>
    </border>
    <border diagonalUp="false" diagonalDown="false">
      <left style="hair">
        <color rgb="FFC7D0DB"/>
      </left>
      <right/>
      <top style="hair">
        <color rgb="FFC7D0DB"/>
      </top>
      <bottom style="hair">
        <color rgb="FFC7D0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5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885"/>
      <rgbColor rgb="FF9999FF"/>
      <rgbColor rgb="FF993366"/>
      <rgbColor rgb="FFEEF2F7"/>
      <rgbColor rgb="FFEAF2FB"/>
      <rgbColor rgb="FF660066"/>
      <rgbColor rgb="FFFF8080"/>
      <rgbColor rgb="FF1F5FA8"/>
      <rgbColor rgb="FFC7D0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8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2632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4"/>
    <col collapsed="false" customWidth="true" hidden="false" outlineLevel="0" max="3" min="3" style="0" width="16.5"/>
    <col collapsed="false" customWidth="true" hidden="false" outlineLevel="0" max="4" min="4" style="0" width="13.5"/>
    <col collapsed="false" customWidth="true" hidden="false" outlineLevel="0" max="5" min="5" style="0" width="16.5"/>
    <col collapsed="false" customWidth="true" hidden="false" outlineLevel="0" max="6" min="6" style="0" width="2.2"/>
  </cols>
  <sheetData>
    <row r="1" customFormat="false" ht="6" hidden="false" customHeight="true" outlineLevel="0" collapsed="false"/>
    <row r="2" customFormat="false" ht="21.75" hidden="false" customHeight="true" outlineLevel="0" collapsed="false">
      <c r="B2" s="1" t="s">
        <v>0</v>
      </c>
      <c r="D2" s="2" t="s">
        <v>1</v>
      </c>
      <c r="E2" s="2"/>
    </row>
    <row r="3" customFormat="false" ht="15" hidden="false" customHeight="true" outlineLevel="0" collapsed="false">
      <c r="B3" s="3" t="s">
        <v>2</v>
      </c>
      <c r="D3" s="4" t="s">
        <v>3</v>
      </c>
      <c r="E3" s="4"/>
    </row>
    <row r="4" customFormat="false" ht="15" hidden="false" customHeight="true" outlineLevel="0" collapsed="false">
      <c r="B4" s="3" t="s">
        <v>4</v>
      </c>
    </row>
    <row r="5" customFormat="false" ht="6" hidden="false" customHeight="true" outlineLevel="0" collapsed="false"/>
    <row r="6" customFormat="false" ht="27.75" hidden="false" customHeight="true" outlineLevel="0" collapsed="false">
      <c r="B6" s="5" t="s">
        <v>5</v>
      </c>
      <c r="C6" s="5"/>
      <c r="D6" s="5"/>
      <c r="E6" s="5"/>
    </row>
    <row r="7" customFormat="false" ht="19.5" hidden="false" customHeight="true" outlineLevel="0" collapsed="false">
      <c r="B7" s="6" t="s">
        <v>6</v>
      </c>
      <c r="C7" s="7" t="s">
        <v>7</v>
      </c>
      <c r="D7" s="8" t="s">
        <v>8</v>
      </c>
      <c r="E7" s="9" t="s">
        <v>9</v>
      </c>
    </row>
    <row r="8" customFormat="false" ht="6" hidden="false" customHeight="true" outlineLevel="0" collapsed="false"/>
    <row r="9" customFormat="false" ht="19.5" hidden="false" customHeight="true" outlineLevel="0" collapsed="false">
      <c r="B9" s="10" t="s">
        <v>10</v>
      </c>
      <c r="C9" s="10"/>
      <c r="D9" s="10"/>
      <c r="E9" s="10"/>
    </row>
    <row r="10" customFormat="false" ht="16.5" hidden="false" customHeight="true" outlineLevel="0" collapsed="false">
      <c r="B10" s="11" t="s">
        <v>11</v>
      </c>
      <c r="C10" s="7" t="s">
        <v>12</v>
      </c>
      <c r="D10" s="12" t="s">
        <v>13</v>
      </c>
      <c r="E10" s="9" t="s">
        <v>14</v>
      </c>
    </row>
    <row r="11" customFormat="false" ht="16.5" hidden="false" customHeight="true" outlineLevel="0" collapsed="false">
      <c r="B11" s="11" t="s">
        <v>15</v>
      </c>
      <c r="C11" s="7" t="s">
        <v>16</v>
      </c>
      <c r="D11" s="12" t="s">
        <v>17</v>
      </c>
      <c r="E11" s="9" t="s">
        <v>18</v>
      </c>
    </row>
    <row r="12" customFormat="false" ht="16.5" hidden="false" customHeight="true" outlineLevel="0" collapsed="false">
      <c r="B12" s="11" t="s">
        <v>19</v>
      </c>
      <c r="C12" s="7" t="s">
        <v>20</v>
      </c>
      <c r="D12" s="12" t="s">
        <v>21</v>
      </c>
      <c r="E12" s="13" t="n">
        <v>1985</v>
      </c>
    </row>
    <row r="13" customFormat="false" ht="16.5" hidden="false" customHeight="true" outlineLevel="0" collapsed="false">
      <c r="B13" s="11" t="s">
        <v>22</v>
      </c>
      <c r="C13" s="14" t="n">
        <v>1</v>
      </c>
      <c r="D13" s="12" t="s">
        <v>23</v>
      </c>
      <c r="E13" s="13" t="n">
        <v>2026</v>
      </c>
    </row>
    <row r="14" customFormat="false" ht="6" hidden="false" customHeight="true" outlineLevel="0" collapsed="false"/>
    <row r="15" customFormat="false" ht="19.5" hidden="false" customHeight="true" outlineLevel="0" collapsed="false">
      <c r="B15" s="10" t="s">
        <v>24</v>
      </c>
      <c r="C15" s="10"/>
      <c r="D15" s="10"/>
      <c r="E15" s="10"/>
    </row>
    <row r="16" customFormat="false" ht="16.5" hidden="false" customHeight="true" outlineLevel="0" collapsed="false">
      <c r="B16" s="15" t="s">
        <v>25</v>
      </c>
      <c r="C16" s="16" t="s">
        <v>26</v>
      </c>
      <c r="D16" s="16" t="s">
        <v>27</v>
      </c>
      <c r="E16" s="16" t="s">
        <v>28</v>
      </c>
    </row>
    <row r="17" customFormat="false" ht="15.75" hidden="false" customHeight="true" outlineLevel="0" collapsed="false">
      <c r="B17" s="17" t="s">
        <v>29</v>
      </c>
      <c r="C17" s="18" t="n">
        <v>6200</v>
      </c>
      <c r="D17" s="19" t="n">
        <f aca="false">C13</f>
        <v>1</v>
      </c>
      <c r="E17" s="20" t="n">
        <f aca="false">C17*C13</f>
        <v>6200</v>
      </c>
    </row>
    <row r="18" customFormat="false" ht="15.75" hidden="false" customHeight="true" outlineLevel="0" collapsed="false">
      <c r="B18" s="17" t="s">
        <v>30</v>
      </c>
      <c r="C18" s="21" t="s">
        <v>31</v>
      </c>
      <c r="D18" s="21" t="s">
        <v>31</v>
      </c>
      <c r="E18" s="18" t="n">
        <v>300</v>
      </c>
    </row>
    <row r="19" customFormat="false" ht="15.75" hidden="false" customHeight="true" outlineLevel="0" collapsed="false">
      <c r="B19" s="17" t="s">
        <v>32</v>
      </c>
      <c r="C19" s="20" t="n">
        <f aca="false">E17+E18</f>
        <v>6500</v>
      </c>
      <c r="D19" s="22" t="n">
        <v>0.083333</v>
      </c>
      <c r="E19" s="20" t="n">
        <f aca="false">C19*D19</f>
        <v>541.6645</v>
      </c>
    </row>
    <row r="20" customFormat="false" ht="18" hidden="false" customHeight="true" outlineLevel="0" collapsed="false">
      <c r="B20" s="23" t="s">
        <v>33</v>
      </c>
      <c r="C20" s="24"/>
      <c r="D20" s="24"/>
      <c r="E20" s="25" t="n">
        <f aca="false">SUM(E17:E19)</f>
        <v>7041.6645</v>
      </c>
    </row>
    <row r="21" customFormat="false" ht="6" hidden="false" customHeight="true" outlineLevel="0" collapsed="false"/>
    <row r="22" customFormat="false" ht="19.5" hidden="false" customHeight="true" outlineLevel="0" collapsed="false">
      <c r="B22" s="10" t="s">
        <v>34</v>
      </c>
      <c r="C22" s="10"/>
      <c r="D22" s="10"/>
      <c r="E22" s="10"/>
    </row>
    <row r="23" customFormat="false" ht="16.5" hidden="false" customHeight="true" outlineLevel="0" collapsed="false">
      <c r="B23" s="15" t="s">
        <v>25</v>
      </c>
      <c r="C23" s="16" t="s">
        <v>26</v>
      </c>
      <c r="D23" s="16" t="s">
        <v>35</v>
      </c>
      <c r="E23" s="16" t="s">
        <v>28</v>
      </c>
    </row>
    <row r="24" customFormat="false" ht="15.75" hidden="false" customHeight="true" outlineLevel="0" collapsed="false">
      <c r="B24" s="17" t="s">
        <v>36</v>
      </c>
      <c r="C24" s="20" t="n">
        <f aca="false">E20</f>
        <v>7041.6645</v>
      </c>
      <c r="D24" s="26" t="n">
        <f aca="false">Parameter!$C$7</f>
        <v>0.053</v>
      </c>
      <c r="E24" s="20" t="n">
        <f aca="false">C24*D24</f>
        <v>373.2082185</v>
      </c>
    </row>
    <row r="25" customFormat="false" ht="15.75" hidden="false" customHeight="true" outlineLevel="0" collapsed="false">
      <c r="B25" s="17" t="s">
        <v>37</v>
      </c>
      <c r="C25" s="20" t="n">
        <f aca="false">MIN(E20,Parameter!$C$12)</f>
        <v>7041.6645</v>
      </c>
      <c r="D25" s="26" t="n">
        <f aca="false">Parameter!$C$8</f>
        <v>0.011</v>
      </c>
      <c r="E25" s="20" t="n">
        <f aca="false">C25*D25</f>
        <v>77.4583095</v>
      </c>
    </row>
    <row r="26" customFormat="false" ht="15.75" hidden="false" customHeight="true" outlineLevel="0" collapsed="false">
      <c r="B26" s="17" t="s">
        <v>38</v>
      </c>
      <c r="C26" s="20" t="n">
        <f aca="false">MIN(E20,Parameter!$C$12)</f>
        <v>7041.6645</v>
      </c>
      <c r="D26" s="26" t="n">
        <f aca="false">Parameter!$C$9</f>
        <v>0.014</v>
      </c>
      <c r="E26" s="20" t="n">
        <f aca="false">C26*D26</f>
        <v>98.583303</v>
      </c>
    </row>
    <row r="27" customFormat="false" ht="15.75" hidden="false" customHeight="true" outlineLevel="0" collapsed="false">
      <c r="B27" s="17" t="s">
        <v>39</v>
      </c>
      <c r="C27" s="20" t="n">
        <f aca="false">IF((E17+E18)*13&lt;Parameter!$C$14,0,MAX(Parameter!$C$17,MIN((E17+E18)*13,Parameter!$C$16)-Parameter!$C$15))/12</f>
        <v>4836.66666666667</v>
      </c>
      <c r="D27" s="26" t="n">
        <f aca="false">INDEX(Parameter!$E$21:$E$25,MATCH(E13-E12,Parameter!$C$21:$C$25,1))</f>
        <v>0.05</v>
      </c>
      <c r="E27" s="20" t="n">
        <f aca="false">C27*D27</f>
        <v>241.833333333333</v>
      </c>
    </row>
    <row r="28" customFormat="false" ht="15.75" hidden="false" customHeight="true" outlineLevel="0" collapsed="false">
      <c r="B28" s="17" t="s">
        <v>40</v>
      </c>
      <c r="C28" s="20" t="n">
        <f aca="false">E20</f>
        <v>7041.6645</v>
      </c>
      <c r="D28" s="26" t="n">
        <f aca="false">Parameter!$C$10</f>
        <v>0.008</v>
      </c>
      <c r="E28" s="20" t="n">
        <f aca="false">C28*D28</f>
        <v>56.333316</v>
      </c>
    </row>
    <row r="29" customFormat="false" ht="15.75" hidden="false" customHeight="true" outlineLevel="0" collapsed="false">
      <c r="B29" s="17" t="s">
        <v>41</v>
      </c>
      <c r="C29" s="20" t="n">
        <f aca="false">E20</f>
        <v>7041.6645</v>
      </c>
      <c r="D29" s="22" t="n">
        <v>0</v>
      </c>
      <c r="E29" s="20" t="n">
        <f aca="false">C29*D29</f>
        <v>0</v>
      </c>
    </row>
    <row r="30" customFormat="false" ht="18" hidden="false" customHeight="true" outlineLevel="0" collapsed="false">
      <c r="B30" s="23" t="s">
        <v>42</v>
      </c>
      <c r="C30" s="24"/>
      <c r="D30" s="24"/>
      <c r="E30" s="25" t="n">
        <f aca="false">SUM(E24:E29)</f>
        <v>847.416480333333</v>
      </c>
    </row>
    <row r="31" customFormat="false" ht="6" hidden="false" customHeight="true" outlineLevel="0" collapsed="false"/>
    <row r="32" customFormat="false" ht="18" hidden="false" customHeight="true" outlineLevel="0" collapsed="false">
      <c r="B32" s="27" t="s">
        <v>43</v>
      </c>
      <c r="C32" s="28"/>
      <c r="D32" s="28"/>
      <c r="E32" s="29" t="n">
        <f aca="false">E20-E30</f>
        <v>6194.24801966667</v>
      </c>
    </row>
    <row r="33" customFormat="false" ht="15.75" hidden="false" customHeight="true" outlineLevel="0" collapsed="false">
      <c r="B33" s="30" t="s">
        <v>44</v>
      </c>
      <c r="E33" s="18" t="n">
        <v>150</v>
      </c>
    </row>
    <row r="34" customFormat="false" ht="25.5" hidden="false" customHeight="true" outlineLevel="0" collapsed="false">
      <c r="B34" s="31" t="s">
        <v>45</v>
      </c>
      <c r="C34" s="31"/>
      <c r="D34" s="31"/>
      <c r="E34" s="32" t="n">
        <f aca="false">E32+E33</f>
        <v>6344.24801966667</v>
      </c>
    </row>
    <row r="35" customFormat="false" ht="7.5" hidden="false" customHeight="true" outlineLevel="0" collapsed="false"/>
    <row r="36" customFormat="false" ht="16.5" hidden="false" customHeight="true" outlineLevel="0" collapsed="false">
      <c r="B36" s="11" t="s">
        <v>46</v>
      </c>
      <c r="C36" s="33" t="s">
        <v>47</v>
      </c>
      <c r="D36" s="33"/>
      <c r="E36" s="33"/>
    </row>
    <row r="37" customFormat="false" ht="16.5" hidden="false" customHeight="true" outlineLevel="0" collapsed="false">
      <c r="B37" s="11" t="s">
        <v>48</v>
      </c>
      <c r="C37" s="7" t="s">
        <v>49</v>
      </c>
      <c r="D37" s="12" t="s">
        <v>50</v>
      </c>
      <c r="E37" s="9" t="s">
        <v>51</v>
      </c>
    </row>
    <row r="38" customFormat="false" ht="6" hidden="false" customHeight="true" outlineLevel="0" collapsed="false"/>
    <row r="39" customFormat="false" ht="31.5" hidden="false" customHeight="true" outlineLevel="0" collapsed="false">
      <c r="B39" s="34" t="s">
        <v>52</v>
      </c>
      <c r="C39" s="34"/>
      <c r="D39" s="34"/>
      <c r="E39" s="34"/>
    </row>
    <row r="40" customFormat="false" ht="19.5" hidden="false" customHeight="true" outlineLevel="0" collapsed="false">
      <c r="B40" s="35" t="s">
        <v>53</v>
      </c>
      <c r="C40" s="35"/>
      <c r="D40" s="35"/>
      <c r="E40" s="35"/>
    </row>
    <row r="41" customFormat="false" ht="12" hidden="false" customHeight="true" outlineLevel="0" collapsed="false"/>
    <row r="42" customFormat="false" ht="15.75" hidden="false" customHeight="true" outlineLevel="0" collapsed="false">
      <c r="B42" s="36" t="s">
        <v>54</v>
      </c>
      <c r="C42" s="28"/>
      <c r="D42" s="37" t="s">
        <v>55</v>
      </c>
      <c r="E42" s="28"/>
    </row>
    <row r="43" customFormat="false" ht="15" hidden="false" customHeight="true" outlineLevel="0" collapsed="false"/>
  </sheetData>
  <mergeCells count="10">
    <mergeCell ref="D2:E2"/>
    <mergeCell ref="D3:E3"/>
    <mergeCell ref="B6:E6"/>
    <mergeCell ref="B9:E9"/>
    <mergeCell ref="B15:E15"/>
    <mergeCell ref="B22:E22"/>
    <mergeCell ref="B34:D34"/>
    <mergeCell ref="C36:E36"/>
    <mergeCell ref="B39:E39"/>
    <mergeCell ref="B40:E40"/>
  </mergeCells>
  <dataValidations count="1">
    <dataValidation allowBlank="true" errorStyle="stop" operator="between" showDropDown="false" showErrorMessage="false" showInputMessage="false" sqref="C37" type="list">
      <formula1>"Banküberweisung,Bar,Verrechnung"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6"/>
    <col collapsed="false" customWidth="true" hidden="false" outlineLevel="0" max="3" min="3" style="0" width="15"/>
    <col collapsed="false" customWidth="true" hidden="false" outlineLevel="0" max="5" min="4" style="0" width="13"/>
    <col collapsed="false" customWidth="true" hidden="false" outlineLevel="0" max="6" min="6" style="0" width="2.2"/>
  </cols>
  <sheetData>
    <row r="1" customFormat="false" ht="6" hidden="false" customHeight="true" outlineLevel="0" collapsed="false"/>
    <row r="2" customFormat="false" ht="25.5" hidden="false" customHeight="true" outlineLevel="0" collapsed="false">
      <c r="B2" s="38" t="s">
        <v>56</v>
      </c>
      <c r="C2" s="38"/>
      <c r="D2" s="38"/>
      <c r="E2" s="38"/>
    </row>
    <row r="3" customFormat="false" ht="25.5" hidden="false" customHeight="true" outlineLevel="0" collapsed="false">
      <c r="B3" s="39" t="s">
        <v>57</v>
      </c>
      <c r="C3" s="39"/>
      <c r="D3" s="39"/>
      <c r="E3" s="39"/>
    </row>
    <row r="4" customFormat="false" ht="15" hidden="false" customHeight="true" outlineLevel="0" collapsed="false"/>
    <row r="5" customFormat="false" ht="18.75" hidden="false" customHeight="true" outlineLevel="0" collapsed="false">
      <c r="B5" s="10" t="s">
        <v>58</v>
      </c>
      <c r="C5" s="10"/>
      <c r="D5" s="10"/>
      <c r="E5" s="10"/>
    </row>
    <row r="6" customFormat="false" ht="15.75" hidden="false" customHeight="true" outlineLevel="0" collapsed="false">
      <c r="B6" s="15" t="s">
        <v>59</v>
      </c>
      <c r="C6" s="16" t="s">
        <v>35</v>
      </c>
      <c r="D6" s="16" t="s">
        <v>60</v>
      </c>
      <c r="E6" s="40"/>
    </row>
    <row r="7" customFormat="false" ht="15.75" hidden="false" customHeight="true" outlineLevel="0" collapsed="false">
      <c r="B7" s="17" t="s">
        <v>36</v>
      </c>
      <c r="C7" s="22" t="n">
        <v>0.053</v>
      </c>
      <c r="D7" s="41" t="s">
        <v>61</v>
      </c>
      <c r="E7" s="41"/>
    </row>
    <row r="8" customFormat="false" ht="15.75" hidden="false" customHeight="true" outlineLevel="0" collapsed="false">
      <c r="B8" s="17" t="s">
        <v>37</v>
      </c>
      <c r="C8" s="22" t="n">
        <v>0.011</v>
      </c>
      <c r="D8" s="41" t="s">
        <v>62</v>
      </c>
      <c r="E8" s="41"/>
    </row>
    <row r="9" customFormat="false" ht="15.75" hidden="false" customHeight="true" outlineLevel="0" collapsed="false">
      <c r="B9" s="17" t="s">
        <v>63</v>
      </c>
      <c r="C9" s="22" t="n">
        <v>0.014</v>
      </c>
      <c r="D9" s="41" t="s">
        <v>64</v>
      </c>
      <c r="E9" s="41"/>
    </row>
    <row r="10" customFormat="false" ht="15.75" hidden="false" customHeight="true" outlineLevel="0" collapsed="false">
      <c r="B10" s="17" t="s">
        <v>65</v>
      </c>
      <c r="C10" s="22" t="n">
        <v>0.008</v>
      </c>
      <c r="D10" s="41" t="s">
        <v>66</v>
      </c>
      <c r="E10" s="41"/>
    </row>
    <row r="11" customFormat="false" ht="6" hidden="false" customHeight="true" outlineLevel="0" collapsed="false"/>
    <row r="12" customFormat="false" ht="15.75" hidden="false" customHeight="true" outlineLevel="0" collapsed="false">
      <c r="B12" s="42" t="s">
        <v>67</v>
      </c>
      <c r="C12" s="18" t="n">
        <v>12350</v>
      </c>
      <c r="D12" s="41" t="s">
        <v>68</v>
      </c>
      <c r="E12" s="41"/>
    </row>
    <row r="13" customFormat="false" ht="18.75" hidden="false" customHeight="true" outlineLevel="0" collapsed="false">
      <c r="B13" s="10" t="s">
        <v>69</v>
      </c>
      <c r="C13" s="10"/>
      <c r="D13" s="10"/>
      <c r="E13" s="10"/>
    </row>
    <row r="14" customFormat="false" ht="15.75" hidden="false" customHeight="true" outlineLevel="0" collapsed="false">
      <c r="B14" s="17" t="s">
        <v>70</v>
      </c>
      <c r="C14" s="18" t="n">
        <v>22680</v>
      </c>
      <c r="D14" s="41" t="s">
        <v>71</v>
      </c>
      <c r="E14" s="41"/>
    </row>
    <row r="15" customFormat="false" ht="15.75" hidden="false" customHeight="true" outlineLevel="0" collapsed="false">
      <c r="B15" s="17" t="s">
        <v>72</v>
      </c>
      <c r="C15" s="18" t="n">
        <v>26460</v>
      </c>
      <c r="D15" s="41" t="s">
        <v>73</v>
      </c>
      <c r="E15" s="41"/>
    </row>
    <row r="16" customFormat="false" ht="15.75" hidden="false" customHeight="true" outlineLevel="0" collapsed="false">
      <c r="B16" s="17" t="s">
        <v>74</v>
      </c>
      <c r="C16" s="18" t="n">
        <v>90720</v>
      </c>
      <c r="D16" s="41" t="s">
        <v>75</v>
      </c>
      <c r="E16" s="41"/>
    </row>
    <row r="17" customFormat="false" ht="15.75" hidden="false" customHeight="true" outlineLevel="0" collapsed="false">
      <c r="B17" s="17" t="s">
        <v>76</v>
      </c>
      <c r="C17" s="18" t="n">
        <v>3780</v>
      </c>
      <c r="D17" s="41" t="s">
        <v>77</v>
      </c>
      <c r="E17" s="41"/>
    </row>
    <row r="18" customFormat="false" ht="6" hidden="false" customHeight="true" outlineLevel="0" collapsed="false"/>
    <row r="19" customFormat="false" ht="18.75" hidden="false" customHeight="true" outlineLevel="0" collapsed="false">
      <c r="B19" s="10" t="s">
        <v>78</v>
      </c>
      <c r="C19" s="10"/>
      <c r="D19" s="10"/>
      <c r="E19" s="10"/>
    </row>
    <row r="20" customFormat="false" ht="15.75" hidden="false" customHeight="true" outlineLevel="0" collapsed="false">
      <c r="B20" s="15" t="s">
        <v>79</v>
      </c>
      <c r="C20" s="16" t="s">
        <v>80</v>
      </c>
      <c r="D20" s="16" t="s">
        <v>81</v>
      </c>
      <c r="E20" s="16" t="s">
        <v>82</v>
      </c>
    </row>
    <row r="21" customFormat="false" ht="15.75" hidden="false" customHeight="true" outlineLevel="0" collapsed="false">
      <c r="B21" s="17" t="s">
        <v>83</v>
      </c>
      <c r="C21" s="43" t="n">
        <v>0</v>
      </c>
      <c r="D21" s="44" t="n">
        <v>0</v>
      </c>
      <c r="E21" s="45" t="n">
        <v>0</v>
      </c>
    </row>
    <row r="22" customFormat="false" ht="15.75" hidden="false" customHeight="true" outlineLevel="0" collapsed="false">
      <c r="B22" s="17" t="s">
        <v>84</v>
      </c>
      <c r="C22" s="43" t="n">
        <v>25</v>
      </c>
      <c r="D22" s="44" t="n">
        <v>0.07</v>
      </c>
      <c r="E22" s="45" t="n">
        <v>0.035</v>
      </c>
    </row>
    <row r="23" customFormat="false" ht="15.75" hidden="false" customHeight="true" outlineLevel="0" collapsed="false">
      <c r="B23" s="17" t="s">
        <v>85</v>
      </c>
      <c r="C23" s="43" t="n">
        <v>35</v>
      </c>
      <c r="D23" s="44" t="n">
        <v>0.1</v>
      </c>
      <c r="E23" s="45" t="n">
        <v>0.05</v>
      </c>
    </row>
    <row r="24" customFormat="false" ht="15.75" hidden="false" customHeight="true" outlineLevel="0" collapsed="false">
      <c r="B24" s="17" t="s">
        <v>86</v>
      </c>
      <c r="C24" s="43" t="n">
        <v>45</v>
      </c>
      <c r="D24" s="44" t="n">
        <v>0.15</v>
      </c>
      <c r="E24" s="45" t="n">
        <v>0.075</v>
      </c>
    </row>
    <row r="25" customFormat="false" ht="15.75" hidden="false" customHeight="true" outlineLevel="0" collapsed="false">
      <c r="B25" s="17" t="s">
        <v>87</v>
      </c>
      <c r="C25" s="43" t="n">
        <v>55</v>
      </c>
      <c r="D25" s="44" t="n">
        <v>0.18</v>
      </c>
      <c r="E25" s="45" t="n">
        <v>0.09</v>
      </c>
    </row>
    <row r="26" customFormat="false" ht="6" hidden="false" customHeight="true" outlineLevel="0" collapsed="false"/>
    <row r="27" customFormat="false" ht="30" hidden="false" customHeight="true" outlineLevel="0" collapsed="false">
      <c r="B27" s="34" t="s">
        <v>88</v>
      </c>
      <c r="C27" s="34"/>
      <c r="D27" s="34"/>
      <c r="E27" s="34"/>
    </row>
    <row r="28" customFormat="false" ht="15" hidden="false" customHeight="true" outlineLevel="0" collapsed="false"/>
    <row r="29" customFormat="false" ht="15" hidden="false" customHeight="true" outlineLevel="0" collapsed="false"/>
  </sheetData>
  <mergeCells count="15">
    <mergeCell ref="B2:E2"/>
    <mergeCell ref="B3:E3"/>
    <mergeCell ref="B5:E5"/>
    <mergeCell ref="D7:E7"/>
    <mergeCell ref="D8:E8"/>
    <mergeCell ref="D9:E9"/>
    <mergeCell ref="D10:E10"/>
    <mergeCell ref="D12:E12"/>
    <mergeCell ref="B13:E13"/>
    <mergeCell ref="D14:E14"/>
    <mergeCell ref="D15:E15"/>
    <mergeCell ref="D16:E16"/>
    <mergeCell ref="D17:E17"/>
    <mergeCell ref="B19:E19"/>
    <mergeCell ref="B27:E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2026-08-15T11:16:26Z</dcterms:created>
  <dc:creator>openpyxl</dc:creator>
  <dc:description/>
  <dc:language>en-US</dc:language>
  <cp:lastModifiedBy/>
  <dcterms:modified xsi:type="dcterms:W3CDTF">2026-08-15T11:16:26Z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