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Kostenberechnung" sheetId="2" state="visible" r:id="rId4"/>
    <sheet name="DIN 276 – Referenz" sheetId="3" state="visible" r:id="rId5"/>
  </sheets>
  <definedNames>
    <definedName function="false" hidden="true" localSheetId="1" name="_xlnm._FilterDatabase" vbProcedure="false">Kostenberechnung!$A$5:$K$65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<sst xmlns="http://schemas.openxmlformats.org/spreadsheetml/2006/main" count="275" uniqueCount="185">
  <si>
    <t xml:space="preserve">KOSTENBERECHNUNG NACH DIN 276</t>
  </si>
  <si>
    <t xml:space="preserve">Baukostenkalkulation · Kostengruppen 100–800 · Fassung DIN 276:2018-12</t>
  </si>
  <si>
    <t xml:space="preserve">Projektdaten</t>
  </si>
  <si>
    <t xml:space="preserve">Projektbezeichnung</t>
  </si>
  <si>
    <t xml:space="preserve">Neubau Wohngebäude – Musterprojekt</t>
  </si>
  <si>
    <t xml:space="preserve">Kostenstand</t>
  </si>
  <si>
    <t xml:space="preserve">Projektnummer</t>
  </si>
  <si>
    <t xml:space="preserve">2026-047</t>
  </si>
  <si>
    <t xml:space="preserve">Kostenermittlung</t>
  </si>
  <si>
    <t xml:space="preserve">Kostenberechnung</t>
  </si>
  <si>
    <t xml:space="preserve">Bauherr</t>
  </si>
  <si>
    <t xml:space="preserve">Musterbau GmbH</t>
  </si>
  <si>
    <t xml:space="preserve">Leistungsphase</t>
  </si>
  <si>
    <t xml:space="preserve">LPH 3 – Entwurfsplanung</t>
  </si>
  <si>
    <t xml:space="preserve">Standort</t>
  </si>
  <si>
    <t xml:space="preserve">Musterstraße 12, 26122 Musterstadt</t>
  </si>
  <si>
    <t xml:space="preserve">BGF (m²)</t>
  </si>
  <si>
    <t xml:space="preserve">Gebäudetyp</t>
  </si>
  <si>
    <t xml:space="preserve">Mehrfamilienhaus, Neubau</t>
  </si>
  <si>
    <t xml:space="preserve">BRI (m³)</t>
  </si>
  <si>
    <t xml:space="preserve">Ersteller / Planer</t>
  </si>
  <si>
    <t xml:space="preserve">Planungsbüro Muster</t>
  </si>
  <si>
    <t xml:space="preserve">Normfassung</t>
  </si>
  <si>
    <t xml:space="preserve">DIN 276:2018-12</t>
  </si>
  <si>
    <t xml:space="preserve">Kostenübersicht nach Kostengruppen (DIN 276)</t>
  </si>
  <si>
    <t xml:space="preserve">KG</t>
  </si>
  <si>
    <t xml:space="preserve">Kostengruppe</t>
  </si>
  <si>
    <t xml:space="preserve">Budget (€)</t>
  </si>
  <si>
    <t xml:space="preserve">Berechnet (€)</t>
  </si>
  <si>
    <t xml:space="preserve">Abweichung (€)</t>
  </si>
  <si>
    <t xml:space="preserve">Abw. (%)</t>
  </si>
  <si>
    <t xml:space="preserve">Anteil (%)</t>
  </si>
  <si>
    <t xml:space="preserve">Grundstück</t>
  </si>
  <si>
    <t xml:space="preserve">Vorbereitende Maßnahmen</t>
  </si>
  <si>
    <t xml:space="preserve">Bauwerk – Baukonstruktionen</t>
  </si>
  <si>
    <t xml:space="preserve">Bauwerk – Technische Anlagen</t>
  </si>
  <si>
    <t xml:space="preserve">Außenanlagen und Freiflächen</t>
  </si>
  <si>
    <t xml:space="preserve">Ausstattung und Kunstwerke</t>
  </si>
  <si>
    <t xml:space="preserve">Baunebenkosten</t>
  </si>
  <si>
    <t xml:space="preserve">Finanzierung</t>
  </si>
  <si>
    <t xml:space="preserve">Gesamtkosten (netto)</t>
  </si>
  <si>
    <t xml:space="preserve">Kennzahlen</t>
  </si>
  <si>
    <t xml:space="preserve">Gesamtkosten netto</t>
  </si>
  <si>
    <t xml:space="preserve">Gesamtkosten brutto (inkl. 19 % MwSt)</t>
  </si>
  <si>
    <t xml:space="preserve">Kosten je m² BGF</t>
  </si>
  <si>
    <t xml:space="preserve">Kosten je m³ BRI</t>
  </si>
  <si>
    <t xml:space="preserve">Baunebenkosten-Anteil (KG 700)</t>
  </si>
  <si>
    <t xml:space="preserve">Budget-Auslastung</t>
  </si>
  <si>
    <t xml:space="preserve">Hinweis: Alle Werte netto, sofern nicht anders angegeben. Hell hinterlegte Felder sind Eingaben; die Spalte »Berechnet« summiert die Positionen aus dem Blatt »Kostenberechnung« automatisch je Kostengruppe. Die eingetragenen Beträge sind Beispieldaten und an das eigene Projekt anzupassen.</t>
  </si>
  <si>
    <t xml:space="preserve">Kostenberechnung nach DIN 276 – Positionen</t>
  </si>
  <si>
    <t xml:space="preserve">Ausfüllen: KG-Nr. wählen → Bezeichnung wird ergänzt · Menge, Einheit, Kostenkennwert und Status eintragen · »Gesamtkosten« berechnet sich automatisch (Menge × Kostenkennwert, netto).</t>
  </si>
  <si>
    <t xml:space="preserve">Pos.</t>
  </si>
  <si>
    <t xml:space="preserve">KG-Nr.</t>
  </si>
  <si>
    <t xml:space="preserve">Kostengruppe (DIN 276)</t>
  </si>
  <si>
    <t xml:space="preserve">Bauteil / Leistung</t>
  </si>
  <si>
    <t xml:space="preserve">Gewerk</t>
  </si>
  <si>
    <t xml:space="preserve">Menge</t>
  </si>
  <si>
    <t xml:space="preserve">Einh.</t>
  </si>
  <si>
    <t xml:space="preserve">Kostenkennwert
€ / Einheit</t>
  </si>
  <si>
    <t xml:space="preserve">Gesamtkosten
€ (netto)</t>
  </si>
  <si>
    <t xml:space="preserve">Status</t>
  </si>
  <si>
    <t xml:space="preserve">Bemerkung</t>
  </si>
  <si>
    <t xml:space="preserve">Grundstückswert (Kaufpreis)</t>
  </si>
  <si>
    <t xml:space="preserve">Sonstige</t>
  </si>
  <si>
    <t xml:space="preserve">psch</t>
  </si>
  <si>
    <t xml:space="preserve">Beauftragt</t>
  </si>
  <si>
    <t xml:space="preserve">laut Kaufvertrag</t>
  </si>
  <si>
    <t xml:space="preserve">Grundstücksnebenkosten (Notar, GrESt, Makler)</t>
  </si>
  <si>
    <t xml:space="preserve">Herrichten – Abbruch Bestandsschuppen, Rodung</t>
  </si>
  <si>
    <t xml:space="preserve">Angebot liegt vor</t>
  </si>
  <si>
    <t xml:space="preserve">Öffentliche Erschließung – Kanal-, Wasser-, Stromanschluss</t>
  </si>
  <si>
    <t xml:space="preserve">Geschätzt</t>
  </si>
  <si>
    <t xml:space="preserve">Baugrube – Aushub Boden inkl. Abfuhr</t>
  </si>
  <si>
    <t xml:space="preserve">Rohbau</t>
  </si>
  <si>
    <t xml:space="preserve">m³</t>
  </si>
  <si>
    <t xml:space="preserve">Bodenplatte Stahlbeton inkl. Abdichtung</t>
  </si>
  <si>
    <t xml:space="preserve">m²</t>
  </si>
  <si>
    <t xml:space="preserve">Tragende Außenwände Mauerwerk d=24 cm</t>
  </si>
  <si>
    <t xml:space="preserve">Fenster &amp; Außentüren (3-fach Verglasung)</t>
  </si>
  <si>
    <t xml:space="preserve">Fenster/Türen</t>
  </si>
  <si>
    <t xml:space="preserve">Stk</t>
  </si>
  <si>
    <t xml:space="preserve">Fassade – WDVS und Außenputz</t>
  </si>
  <si>
    <t xml:space="preserve">Ausbau</t>
  </si>
  <si>
    <t xml:space="preserve">Tragende Innenwände Kalksandstein</t>
  </si>
  <si>
    <t xml:space="preserve">Innentüren inkl. Zargen</t>
  </si>
  <si>
    <t xml:space="preserve">Deckenkonstruktionen Stahlbeton</t>
  </si>
  <si>
    <t xml:space="preserve">Estrich und Bodenbeläge</t>
  </si>
  <si>
    <t xml:space="preserve">Dachkonstruktion (Sparren, Schalung)</t>
  </si>
  <si>
    <t xml:space="preserve">Dachdeckung</t>
  </si>
  <si>
    <t xml:space="preserve">Dacheindeckung inkl. Abdichtung</t>
  </si>
  <si>
    <t xml:space="preserve">Sanitärinstallation (Abwasser, Wasser)</t>
  </si>
  <si>
    <t xml:space="preserve">Sanitär</t>
  </si>
  <si>
    <t xml:space="preserve">Wärmeerzeugung – Luft-Wasser-Wärmepumpe</t>
  </si>
  <si>
    <t xml:space="preserve">Heizung</t>
  </si>
  <si>
    <t xml:space="preserve">Lüftungsanlage mit Wärmerückgewinnung</t>
  </si>
  <si>
    <t xml:space="preserve">Lüftung</t>
  </si>
  <si>
    <t xml:space="preserve">Elektroinstallation komplett</t>
  </si>
  <si>
    <t xml:space="preserve">Elektro</t>
  </si>
  <si>
    <t xml:space="preserve">Bezug BGF</t>
  </si>
  <si>
    <t xml:space="preserve">Kommunikations- &amp; Sicherheitstechnik</t>
  </si>
  <si>
    <t xml:space="preserve">Aufzugsanlage (1 Personenaufzug)</t>
  </si>
  <si>
    <t xml:space="preserve">Aufzug</t>
  </si>
  <si>
    <t xml:space="preserve">Erdbau Außenanlagen</t>
  </si>
  <si>
    <t xml:space="preserve">Außenanlagen</t>
  </si>
  <si>
    <t xml:space="preserve">Pflasterflächen, Wege und Zufahrt</t>
  </si>
  <si>
    <t xml:space="preserve">Bepflanzung, Rasen- und Vegetationsflächen</t>
  </si>
  <si>
    <t xml:space="preserve">Allgemeine Ausstattung (Beschilderung, Briefkästen)</t>
  </si>
  <si>
    <t xml:space="preserve">Informationstechnische Ausstattung</t>
  </si>
  <si>
    <t xml:space="preserve">Objektplanung Gebäude (Architektenhonorar HOAI)</t>
  </si>
  <si>
    <t xml:space="preserve">Planung</t>
  </si>
  <si>
    <t xml:space="preserve">Fachplanung (Tragwerk, TGA)</t>
  </si>
  <si>
    <t xml:space="preserve">Allgemeine Baunebenkosten (Gutachten, Gebühren)</t>
  </si>
  <si>
    <t xml:space="preserve">Finanzierungskosten (Bereitstellung, Gebühren)</t>
  </si>
  <si>
    <t xml:space="preserve">Fremdkapitalzinsen (Bauzeit)</t>
  </si>
  <si>
    <t xml:space="preserve">Summe Kostenberechnung (netto)</t>
  </si>
  <si>
    <t xml:space="preserve">DIN 276 – Kostengruppen · Referenz &amp; Auswahllisten</t>
  </si>
  <si>
    <t xml:space="preserve">Ebene</t>
  </si>
  <si>
    <t xml:space="preserve">Bezeichnung der Kostengruppe</t>
  </si>
  <si>
    <t xml:space="preserve">Bezugseinheit</t>
  </si>
  <si>
    <t xml:space="preserve">GF</t>
  </si>
  <si>
    <t xml:space="preserve">Grundstückswert</t>
  </si>
  <si>
    <t xml:space="preserve">Grundstücksnebenkosten</t>
  </si>
  <si>
    <t xml:space="preserve">Rechte Dritter</t>
  </si>
  <si>
    <t xml:space="preserve">Sonstiges zum Grundstück</t>
  </si>
  <si>
    <t xml:space="preserve">Herrichten</t>
  </si>
  <si>
    <t xml:space="preserve">Öffentliche Erschließung</t>
  </si>
  <si>
    <t xml:space="preserve">Nichtöffentliche Erschließung</t>
  </si>
  <si>
    <t xml:space="preserve">Ausgleichsmaßnahmen und -abgaben</t>
  </si>
  <si>
    <t xml:space="preserve">Übergangsmaßnahmen</t>
  </si>
  <si>
    <t xml:space="preserve">Sonstige vorbereitende Maßnahmen</t>
  </si>
  <si>
    <t xml:space="preserve">BGF</t>
  </si>
  <si>
    <t xml:space="preserve">Baugrube/Erdbau</t>
  </si>
  <si>
    <t xml:space="preserve">Baugrube herstellen</t>
  </si>
  <si>
    <t xml:space="preserve">Gründung, Unterbau</t>
  </si>
  <si>
    <t xml:space="preserve">Flachgründungen und Bodenplatten</t>
  </si>
  <si>
    <t xml:space="preserve">Außenwände/Vertikale Baukonstruktionen, außen</t>
  </si>
  <si>
    <t xml:space="preserve">Tragende Außenwände</t>
  </si>
  <si>
    <t xml:space="preserve">Außenwandöffnungen (Fenster/Außentüren)</t>
  </si>
  <si>
    <t xml:space="preserve">Außenwandbekleidungen, außen</t>
  </si>
  <si>
    <t xml:space="preserve">Innenwände/Vertikale Baukonstruktionen, innen</t>
  </si>
  <si>
    <t xml:space="preserve">Tragende Innenwände</t>
  </si>
  <si>
    <t xml:space="preserve">Innenwandöffnungen (Innentüren)</t>
  </si>
  <si>
    <t xml:space="preserve">Decken/Horizontale Baukonstruktionen</t>
  </si>
  <si>
    <t xml:space="preserve">Deckenkonstruktionen</t>
  </si>
  <si>
    <t xml:space="preserve">Deckenbeläge</t>
  </si>
  <si>
    <t xml:space="preserve">Dächer</t>
  </si>
  <si>
    <t xml:space="preserve">Dachkonstruktionen</t>
  </si>
  <si>
    <t xml:space="preserve">Dachbeläge</t>
  </si>
  <si>
    <t xml:space="preserve">Infrastrukturanlagen</t>
  </si>
  <si>
    <t xml:space="preserve">Baukonstruktive Einbauten</t>
  </si>
  <si>
    <t xml:space="preserve">Sonstige Maßnahmen für Baukonstruktionen</t>
  </si>
  <si>
    <t xml:space="preserve">Abwasser-, Wasser-, Gasanlagen</t>
  </si>
  <si>
    <t xml:space="preserve">Abwasseranlagen</t>
  </si>
  <si>
    <t xml:space="preserve">Wärmeversorgungsanlagen</t>
  </si>
  <si>
    <t xml:space="preserve">Wärmeerzeugungsanlagen</t>
  </si>
  <si>
    <t xml:space="preserve">Raumlufttechnische Anlagen</t>
  </si>
  <si>
    <t xml:space="preserve">Elektrische Anlagen</t>
  </si>
  <si>
    <t xml:space="preserve">Kommunikations-, sicherheits- und informationstechnische Anlagen</t>
  </si>
  <si>
    <t xml:space="preserve">Förderanlagen</t>
  </si>
  <si>
    <t xml:space="preserve">Nutzungsspezifische und verfahrenstechnische Anlagen</t>
  </si>
  <si>
    <t xml:space="preserve">Gebäude- und Anlagenautomation</t>
  </si>
  <si>
    <t xml:space="preserve">Sonstige Maßnahmen für technische Anlagen</t>
  </si>
  <si>
    <t xml:space="preserve">AF</t>
  </si>
  <si>
    <t xml:space="preserve">Erdbau</t>
  </si>
  <si>
    <t xml:space="preserve">Oberbau, Deckschichten</t>
  </si>
  <si>
    <t xml:space="preserve">Baukonstruktionen in Außenanlagen</t>
  </si>
  <si>
    <t xml:space="preserve">Technische Anlagen in Außenanlagen</t>
  </si>
  <si>
    <t xml:space="preserve">Einbauten in Außenanlagen</t>
  </si>
  <si>
    <t xml:space="preserve">Vegetations- und Bewässerungsflächen</t>
  </si>
  <si>
    <t xml:space="preserve">Sonstige Maßnahmen für Außenanlagen</t>
  </si>
  <si>
    <t xml:space="preserve">Allgemeine Ausstattung</t>
  </si>
  <si>
    <t xml:space="preserve">Besondere Ausstattung</t>
  </si>
  <si>
    <t xml:space="preserve">Künstlerische Ausstattung</t>
  </si>
  <si>
    <t xml:space="preserve">Sonstige Ausstattung</t>
  </si>
  <si>
    <t xml:space="preserve">Bauherrenaufgaben</t>
  </si>
  <si>
    <t xml:space="preserve">Vorbereitung der Objektplanung</t>
  </si>
  <si>
    <t xml:space="preserve">Objektplanung</t>
  </si>
  <si>
    <t xml:space="preserve">Fachplanung</t>
  </si>
  <si>
    <t xml:space="preserve">Künstlerische Leistungen</t>
  </si>
  <si>
    <t xml:space="preserve">Allgemeine Baunebenkosten</t>
  </si>
  <si>
    <t xml:space="preserve">Sonstige Baunebenkosten</t>
  </si>
  <si>
    <t xml:space="preserve">Finanzierungskosten</t>
  </si>
  <si>
    <t xml:space="preserve">Fremdkapitalzinsen</t>
  </si>
  <si>
    <t xml:space="preserve">Eigenkapitalzinsen</t>
  </si>
  <si>
    <t xml:space="preserve">Sonstige Finanzierungskosten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</si>
</sst>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.mm\.yyyy"/>
    <numFmt numFmtId="166" formatCode="#,##0"/>
    <numFmt numFmtId="167" formatCode="#,##0&quot; €&quot;"/>
    <numFmt numFmtId="168" formatCode="#,##0&quot; €&quot;;\-#,##0&quot; €&quot;"/>
    <numFmt numFmtId="169" formatCode="0.0%"/>
    <numFmt numFmtId="170" formatCode="#,##0.00&quot; €&quot;"/>
    <numFmt numFmtId="171" formatCode="#,##0.0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45575D"/>
      <name val="Calibri"/>
      <family val="0"/>
      <charset val="1"/>
    </font>
    <font>
      <sz val="11"/>
      <color rgb="FF1D2B3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2F6076"/>
      <name val="Calibri"/>
      <family val="0"/>
      <charset val="1"/>
    </font>
    <font>
      <sz val="10"/>
      <color rgb="FF1D2B31"/>
      <name val="Calibri"/>
      <family val="0"/>
      <charset val="1"/>
    </font>
    <font>
      <sz val="10"/>
      <color rgb="FF245A82"/>
      <name val="Calibri"/>
      <family val="0"/>
      <charset val="1"/>
    </font>
    <font>
      <b val="true"/>
      <sz val="10"/>
      <color rgb="FF16323D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5B6B71"/>
      <name val="Calibri"/>
      <family val="0"/>
      <charset val="1"/>
    </font>
    <font>
      <b val="true"/>
      <sz val="15"/>
      <color rgb="FF16323D"/>
      <name val="Calibri"/>
      <family val="0"/>
      <charset val="1"/>
    </font>
    <font>
      <b val="true"/>
      <sz val="15"/>
      <color rgb="FF9C6414"/>
      <name val="Calibri"/>
      <family val="0"/>
      <charset val="1"/>
    </font>
    <font>
      <i val="true"/>
      <sz val="8.5"/>
      <color rgb="FF8A979C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"/>
      <color rgb="FF5B6B71"/>
      <name val="Calibri"/>
      <family val="0"/>
      <charset val="1"/>
    </font>
    <font>
      <sz val="10"/>
      <color rgb="FF45575D"/>
      <name val="Calibri"/>
      <family val="0"/>
      <charset val="1"/>
    </font>
    <font>
      <sz val="9"/>
      <color rgb="FF6B7B82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1"/>
      <color rgb="FF16323D"/>
      <name val="Calibri"/>
      <family val="0"/>
      <charset val="1"/>
    </font>
    <font>
      <sz val="10"/>
      <color rgb="FF6B7B82"/>
      <name val="Calibri"/>
      <family val="0"/>
      <charset val="1"/>
    </font>
    <font>
      <b val="true"/>
      <sz val="11"/>
      <color rgb="FF1D2B31"/>
      <name val="Calibri"/>
      <family val="0"/>
      <charset val="1"/>
    </font>
    <font>
      <sz val="10"/>
      <color rgb="FF55666C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6323D"/>
        <bgColor rgb="FF1D2B31"/>
      </patternFill>
    </fill>
    <fill>
      <patternFill patternType="solid">
        <fgColor rgb="FFC8842B"/>
        <bgColor rgb="FF9C6414"/>
      </patternFill>
    </fill>
    <fill>
      <patternFill patternType="solid">
        <fgColor rgb="FF2F6076"/>
        <bgColor rgb="FF245A82"/>
      </patternFill>
    </fill>
    <fill>
      <patternFill patternType="solid">
        <fgColor rgb="FFEAF1F3"/>
        <bgColor rgb="FFECEFF1"/>
      </patternFill>
    </fill>
    <fill>
      <patternFill patternType="solid">
        <fgColor rgb="FFFFFBF0"/>
        <bgColor rgb="FFFFFFFF"/>
      </patternFill>
    </fill>
    <fill>
      <patternFill patternType="solid">
        <fgColor rgb="FFFFFFFF"/>
        <bgColor rgb="FFFFFBF0"/>
      </patternFill>
    </fill>
    <fill>
      <patternFill patternType="solid">
        <fgColor rgb="FFF5F8F9"/>
        <bgColor rgb="FFEEF3F5"/>
      </patternFill>
    </fill>
    <fill>
      <patternFill patternType="solid">
        <fgColor rgb="FFFBF1E0"/>
        <bgColor rgb="FFFBE9CE"/>
      </patternFill>
    </fill>
    <fill>
      <patternFill patternType="solid">
        <fgColor rgb="FFEEF3F5"/>
        <bgColor rgb="FFEAF1F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3DEE2"/>
      </left>
      <right style="thin">
        <color rgb="FFD3DEE2"/>
      </right>
      <top style="thin">
        <color rgb="FFD3DEE2"/>
      </top>
      <bottom style="thin">
        <color rgb="FFD3DEE2"/>
      </bottom>
      <diagonal/>
    </border>
    <border diagonalUp="false" diagonalDown="false">
      <left style="thin">
        <color rgb="FF16323D"/>
      </left>
      <right style="thin">
        <color rgb="FF16323D"/>
      </right>
      <top style="thin">
        <color rgb="FF16323D"/>
      </top>
      <bottom style="thin">
        <color rgb="FF16323D"/>
      </bottom>
      <diagonal/>
    </border>
    <border diagonalUp="false" diagonalDown="false">
      <left style="thin">
        <color rgb="FFD3DEE2"/>
      </left>
      <right style="thin">
        <color rgb="FFD3DEE2"/>
      </right>
      <top style="thin">
        <color rgb="FFD3DEE2"/>
      </top>
      <bottom/>
      <diagonal/>
    </border>
    <border diagonalUp="false" diagonalDown="false">
      <left style="thin">
        <color rgb="FFD3DEE2"/>
      </left>
      <right style="thin">
        <color rgb="FFD3DEE2"/>
      </right>
      <top/>
      <bottom style="thin">
        <color rgb="FFD3DE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3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6" fillId="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6" fillId="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1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0">
    <dxf>
      <font>
        <name val="Calibri"/>
        <charset val="1"/>
        <family val="0"/>
        <b val="1"/>
        <color rgb="FFB23B3B"/>
        <sz val="10"/>
      </font>
    </dxf>
    <dxf>
      <font>
        <name val="Calibri"/>
        <charset val="1"/>
        <family val="0"/>
        <b val="1"/>
        <color rgb="FF2E7D4F"/>
        <sz val="10"/>
      </font>
    </dxf>
    <dxf>
      <fill>
        <patternFill patternType="solid">
          <fgColor rgb="FF16323D"/>
          <bgColor rgb="FF000000"/>
        </patternFill>
      </fill>
    </dxf>
    <dxf>
      <fill>
        <patternFill patternType="solid">
          <fgColor rgb="FFF5F8F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D2B31"/>
          <bgColor rgb="FF000000"/>
        </patternFill>
      </fill>
    </dxf>
    <dxf>
      <fill>
        <patternFill patternType="solid">
          <fgColor rgb="FF2F6076"/>
          <bgColor rgb="FF000000"/>
        </patternFill>
      </fill>
    </dxf>
    <dxf>
      <fill>
        <patternFill patternType="solid">
          <fgColor rgb="FFEEF3F5"/>
          <bgColor rgb="FF000000"/>
        </patternFill>
      </fill>
    </dxf>
    <dxf>
      <fill>
        <patternFill patternType="solid">
          <fgColor rgb="FF45575D"/>
          <bgColor rgb="FF000000"/>
        </patternFill>
      </fill>
    </dxf>
    <dxf>
      <fill>
        <patternFill patternType="solid">
          <fgColor rgb="FFDCE7F0"/>
          <bgColor rgb="FF000000"/>
        </patternFill>
      </fill>
    </dxf>
    <dxf>
      <fill>
        <patternFill patternType="solid">
          <fgColor rgb="FFECEFF1"/>
          <bgColor rgb="FF000000"/>
        </patternFill>
      </fill>
    </dxf>
    <dxf>
      <fill>
        <patternFill patternType="solid">
          <fgColor rgb="FFFBE9CE"/>
          <bgColor rgb="FF000000"/>
        </patternFill>
      </fill>
    </dxf>
    <dxf>
      <fill>
        <patternFill patternType="solid">
          <fgColor rgb="FF245A82"/>
          <bgColor rgb="FF000000"/>
        </patternFill>
      </fill>
    </dxf>
    <dxf>
      <fill>
        <patternFill patternType="solid">
          <fgColor rgb="FF5B6B71"/>
          <bgColor rgb="FF000000"/>
        </patternFill>
      </fill>
    </dxf>
    <dxf>
      <fill>
        <patternFill patternType="solid">
          <fgColor rgb="FF9C6414"/>
          <bgColor rgb="FF000000"/>
        </patternFill>
      </fill>
    </dxf>
    <dxf>
      <fill>
        <patternFill patternType="solid">
          <fgColor rgb="FF6B7B82"/>
          <bgColor rgb="FF000000"/>
        </patternFill>
      </fill>
    </dxf>
    <dxf>
      <font>
        <name val="Calibri"/>
        <charset val="1"/>
        <family val="0"/>
        <color rgb="FF5B6B71"/>
        <sz val="10"/>
      </font>
      <fill>
        <patternFill>
          <bgColor rgb="FFECEFF1"/>
        </patternFill>
      </fill>
    </dxf>
    <dxf>
      <font>
        <name val="Calibri"/>
        <charset val="1"/>
        <family val="0"/>
        <color rgb="FF245A82"/>
        <sz val="10"/>
      </font>
      <fill>
        <patternFill>
          <bgColor rgb="FFDCE7F0"/>
        </patternFill>
      </fill>
    </dxf>
    <dxf>
      <font>
        <name val="Calibri"/>
        <charset val="1"/>
        <family val="0"/>
        <color rgb="FF9C6414"/>
        <sz val="10"/>
      </font>
      <fill>
        <patternFill>
          <bgColor rgb="FFFBE9CE"/>
        </patternFill>
      </fill>
    </dxf>
    <dxf>
      <font>
        <name val="Calibri"/>
        <charset val="1"/>
        <family val="0"/>
        <color rgb="FF3C6B3A"/>
        <sz val="10"/>
      </font>
      <fill>
        <patternFill>
          <bgColor rgb="FFDBEB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C6B3A"/>
      <rgbColor rgb="FF000080"/>
      <rgbColor rgb="FF9C6414"/>
      <rgbColor rgb="FF800080"/>
      <rgbColor rgb="FF2F6076"/>
      <rgbColor rgb="FFECEFF1"/>
      <rgbColor rgb="FF6B7B82"/>
      <rgbColor rgb="FF9999FF"/>
      <rgbColor rgb="FFB23B3B"/>
      <rgbColor rgb="FFFFFBF0"/>
      <rgbColor rgb="FFEAF1F3"/>
      <rgbColor rgb="FF660066"/>
      <rgbColor rgb="FFFF8080"/>
      <rgbColor rgb="FF0066CC"/>
      <rgbColor rgb="FFD3DEE2"/>
      <rgbColor rgb="FF000080"/>
      <rgbColor rgb="FFFF00FF"/>
      <rgbColor rgb="FFFFFF00"/>
      <rgbColor rgb="FF00FFFF"/>
      <rgbColor rgb="FF800080"/>
      <rgbColor rgb="FF800000"/>
      <rgbColor rgb="FF55666C"/>
      <rgbColor rgb="FF0000FF"/>
      <rgbColor rgb="FF00CCFF"/>
      <rgbColor rgb="FFDCE7F0"/>
      <rgbColor rgb="FFDBEBD6"/>
      <rgbColor rgb="FFFBE9CE"/>
      <rgbColor rgb="FFEEF3F5"/>
      <rgbColor rgb="FFF5F8F9"/>
      <rgbColor rgb="FFCC99FF"/>
      <rgbColor rgb="FFFBF1E0"/>
      <rgbColor rgb="FF3366FF"/>
      <rgbColor rgb="FF33CCCC"/>
      <rgbColor rgb="FF99CC00"/>
      <rgbColor rgb="FFFFCC00"/>
      <rgbColor rgb="FFC8842B"/>
      <rgbColor rgb="FFFF6600"/>
      <rgbColor rgb="FF5B6B71"/>
      <rgbColor rgb="FF8A979C"/>
      <rgbColor rgb="FF16323D"/>
      <rgbColor rgb="FF2E7D4F"/>
      <rgbColor rgb="FF003300"/>
      <rgbColor rgb="FF45575D"/>
      <rgbColor rgb="FF993300"/>
      <rgbColor rgb="FF993366"/>
      <rgbColor rgb="FF245A82"/>
      <rgbColor rgb="FF1D2B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6076"/>
    <pageSetUpPr fitToPage="true"/>
  </sheetPr>
  <dimension ref="B2:H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1"/>
    <col collapsed="false" customWidth="true" hidden="false" outlineLevel="0" max="3" min="3" style="0" width="30"/>
    <col collapsed="false" customWidth="true" hidden="false" outlineLevel="0" max="6" min="4" style="0" width="18"/>
    <col collapsed="false" customWidth="true" hidden="false" outlineLevel="0" max="8" min="7" style="0" width="13"/>
  </cols>
  <sheetData>
    <row r="2" customFormat="false" ht="13.5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5.75" hidden="false" customHeight="true" outlineLevel="0" collapsed="false">
      <c r="B3" s="1"/>
      <c r="C3" s="1"/>
      <c r="D3" s="1"/>
      <c r="E3" s="1"/>
      <c r="F3" s="1"/>
      <c r="G3" s="1"/>
      <c r="H3" s="1"/>
    </row>
    <row r="4" customFormat="false" ht="7.5" hidden="false" customHeight="true" outlineLevel="0" collapsed="false">
      <c r="B4" s="1"/>
      <c r="C4" s="1"/>
      <c r="D4" s="1"/>
      <c r="E4" s="1"/>
      <c r="F4" s="1"/>
      <c r="G4" s="1"/>
      <c r="H4" s="1"/>
    </row>
    <row r="5" customFormat="false" ht="18" hidden="false" customHeight="true" outlineLevel="0" collapsed="false">
      <c r="B5" s="2" t="s">
        <v>1</v>
      </c>
      <c r="C5" s="2"/>
      <c r="D5" s="2"/>
      <c r="E5" s="2"/>
      <c r="F5" s="2"/>
      <c r="G5" s="2"/>
      <c r="H5" s="2"/>
    </row>
    <row r="6" customFormat="false" ht="3.75" hidden="false" customHeight="true" outlineLevel="0" collapsed="false">
      <c r="B6" s="3"/>
      <c r="C6" s="3"/>
      <c r="D6" s="3"/>
      <c r="E6" s="3"/>
      <c r="F6" s="3"/>
      <c r="G6" s="3"/>
      <c r="H6" s="3"/>
    </row>
    <row r="8" customFormat="false" ht="21.75" hidden="false" customHeight="true" outlineLevel="0" collapsed="false">
      <c r="B8" s="4" t="s">
        <v>2</v>
      </c>
      <c r="C8" s="4"/>
      <c r="D8" s="4"/>
      <c r="E8" s="4"/>
      <c r="F8" s="4"/>
      <c r="G8" s="4"/>
      <c r="H8" s="4"/>
    </row>
    <row r="9" customFormat="false" ht="18.75" hidden="false" customHeight="true" outlineLevel="0" collapsed="false">
      <c r="B9" s="5" t="s">
        <v>3</v>
      </c>
      <c r="C9" s="5"/>
      <c r="D9" s="6" t="s">
        <v>4</v>
      </c>
      <c r="E9" s="6"/>
      <c r="F9" s="5" t="s">
        <v>5</v>
      </c>
      <c r="G9" s="7" t="n">
        <v>46188</v>
      </c>
      <c r="H9" s="7"/>
    </row>
    <row r="10" customFormat="false" ht="18.75" hidden="false" customHeight="true" outlineLevel="0" collapsed="false">
      <c r="B10" s="5" t="s">
        <v>6</v>
      </c>
      <c r="C10" s="5"/>
      <c r="D10" s="6" t="s">
        <v>7</v>
      </c>
      <c r="E10" s="6"/>
      <c r="F10" s="5" t="s">
        <v>8</v>
      </c>
      <c r="G10" s="6" t="s">
        <v>9</v>
      </c>
      <c r="H10" s="6"/>
    </row>
    <row r="11" customFormat="false" ht="18.75" hidden="false" customHeight="true" outlineLevel="0" collapsed="false">
      <c r="B11" s="5" t="s">
        <v>10</v>
      </c>
      <c r="C11" s="5"/>
      <c r="D11" s="6" t="s">
        <v>11</v>
      </c>
      <c r="E11" s="6"/>
      <c r="F11" s="5" t="s">
        <v>12</v>
      </c>
      <c r="G11" s="6" t="s">
        <v>13</v>
      </c>
      <c r="H11" s="6"/>
    </row>
    <row r="12" customFormat="false" ht="18.75" hidden="false" customHeight="true" outlineLevel="0" collapsed="false">
      <c r="B12" s="5" t="s">
        <v>14</v>
      </c>
      <c r="C12" s="5"/>
      <c r="D12" s="6" t="s">
        <v>15</v>
      </c>
      <c r="E12" s="6"/>
      <c r="F12" s="5" t="s">
        <v>16</v>
      </c>
      <c r="G12" s="8" t="n">
        <v>820</v>
      </c>
      <c r="H12" s="8"/>
    </row>
    <row r="13" customFormat="false" ht="18.75" hidden="false" customHeight="true" outlineLevel="0" collapsed="false">
      <c r="B13" s="5" t="s">
        <v>17</v>
      </c>
      <c r="C13" s="5"/>
      <c r="D13" s="6" t="s">
        <v>18</v>
      </c>
      <c r="E13" s="6"/>
      <c r="F13" s="5" t="s">
        <v>19</v>
      </c>
      <c r="G13" s="8" t="n">
        <v>2680</v>
      </c>
      <c r="H13" s="8"/>
    </row>
    <row r="14" customFormat="false" ht="18.75" hidden="false" customHeight="true" outlineLevel="0" collapsed="false">
      <c r="B14" s="5" t="s">
        <v>20</v>
      </c>
      <c r="C14" s="5"/>
      <c r="D14" s="6" t="s">
        <v>21</v>
      </c>
      <c r="E14" s="6"/>
      <c r="F14" s="5" t="s">
        <v>22</v>
      </c>
      <c r="G14" s="9" t="s">
        <v>23</v>
      </c>
      <c r="H14" s="9"/>
    </row>
    <row r="16" customFormat="false" ht="21.75" hidden="false" customHeight="true" outlineLevel="0" collapsed="false">
      <c r="B16" s="4" t="s">
        <v>24</v>
      </c>
      <c r="C16" s="4"/>
      <c r="D16" s="4"/>
      <c r="E16" s="4"/>
      <c r="F16" s="4"/>
      <c r="G16" s="4"/>
      <c r="H16" s="4"/>
    </row>
    <row r="17" customFormat="false" ht="19.5" hidden="false" customHeight="true" outlineLevel="0" collapsed="false">
      <c r="B17" s="10" t="s">
        <v>25</v>
      </c>
      <c r="C17" s="11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0" t="s">
        <v>31</v>
      </c>
    </row>
    <row r="18" customFormat="false" ht="15" hidden="false" customHeight="false" outlineLevel="0" collapsed="false">
      <c r="B18" s="12" t="n">
        <v>100</v>
      </c>
      <c r="C18" s="13" t="s">
        <v>32</v>
      </c>
      <c r="D18" s="14" t="n">
        <v>450000</v>
      </c>
      <c r="E18" s="15" t="n">
        <f aca="false">SUMIFS(Kostenberechnung!$I$6:$I$65,Kostenberechnung!$B$6:$B$65,"&gt;="&amp;100,Kostenberechnung!$B$6:$B$65,"&lt;"&amp;200)</f>
        <v>458500</v>
      </c>
      <c r="F18" s="16" t="n">
        <f aca="false">E18-D18</f>
        <v>8500</v>
      </c>
      <c r="G18" s="17" t="n">
        <f aca="false">IFERROR(F18/D18,"")</f>
        <v>0.0188888888888889</v>
      </c>
      <c r="H18" s="17" t="n">
        <f aca="false">IFERROR(E18/$E$26,"")</f>
        <v>0.171965014402304</v>
      </c>
    </row>
    <row r="19" customFormat="false" ht="15" hidden="false" customHeight="false" outlineLevel="0" collapsed="false">
      <c r="B19" s="18" t="n">
        <v>200</v>
      </c>
      <c r="C19" s="19" t="s">
        <v>33</v>
      </c>
      <c r="D19" s="14" t="n">
        <v>60000</v>
      </c>
      <c r="E19" s="20" t="n">
        <f aca="false">SUMIFS(Kostenberechnung!$I$6:$I$65,Kostenberechnung!$B$6:$B$65,"&gt;="&amp;200,Kostenberechnung!$B$6:$B$65,"&lt;"&amp;300)</f>
        <v>55500</v>
      </c>
      <c r="F19" s="21" t="n">
        <f aca="false">E19-D19</f>
        <v>-4500</v>
      </c>
      <c r="G19" s="22" t="n">
        <f aca="false">IFERROR(F19/D19,"")</f>
        <v>-0.075</v>
      </c>
      <c r="H19" s="22" t="n">
        <f aca="false">IFERROR(E19/$E$26,"")</f>
        <v>0.0208158305328853</v>
      </c>
    </row>
    <row r="20" customFormat="false" ht="15" hidden="false" customHeight="false" outlineLevel="0" collapsed="false">
      <c r="B20" s="12" t="n">
        <v>300</v>
      </c>
      <c r="C20" s="13" t="s">
        <v>34</v>
      </c>
      <c r="D20" s="14" t="n">
        <v>1300000</v>
      </c>
      <c r="E20" s="15" t="n">
        <f aca="false">SUMIFS(Kostenberechnung!$I$6:$I$65,Kostenberechnung!$B$6:$B$65,"&gt;="&amp;300,Kostenberechnung!$B$6:$B$65,"&lt;"&amp;400)</f>
        <v>1254580</v>
      </c>
      <c r="F20" s="16" t="n">
        <f aca="false">E20-D20</f>
        <v>-45420</v>
      </c>
      <c r="G20" s="17" t="n">
        <f aca="false">IFERROR(F20/D20,"")</f>
        <v>-0.0349384615384615</v>
      </c>
      <c r="H20" s="17" t="n">
        <f aca="false">IFERROR(E20/$E$26,"")</f>
        <v>0.470542786845895</v>
      </c>
    </row>
    <row r="21" customFormat="false" ht="15" hidden="false" customHeight="false" outlineLevel="0" collapsed="false">
      <c r="B21" s="18" t="n">
        <v>400</v>
      </c>
      <c r="C21" s="19" t="s">
        <v>35</v>
      </c>
      <c r="D21" s="14" t="n">
        <v>380000</v>
      </c>
      <c r="E21" s="20" t="n">
        <f aca="false">SUMIFS(Kostenberechnung!$I$6:$I$65,Kostenberechnung!$B$6:$B$65,"&gt;="&amp;400,Kostenberechnung!$B$6:$B$65,"&lt;"&amp;500)</f>
        <v>399200</v>
      </c>
      <c r="F21" s="21" t="n">
        <f aca="false">E21-D21</f>
        <v>19200</v>
      </c>
      <c r="G21" s="22" t="n">
        <f aca="false">IFERROR(F21/D21,"")</f>
        <v>0.0505263157894737</v>
      </c>
      <c r="H21" s="22" t="n">
        <f aca="false">IFERROR(E21/$E$26,"")</f>
        <v>0.149723955832933</v>
      </c>
    </row>
    <row r="22" customFormat="false" ht="15" hidden="false" customHeight="false" outlineLevel="0" collapsed="false">
      <c r="B22" s="12" t="n">
        <v>500</v>
      </c>
      <c r="C22" s="13" t="s">
        <v>36</v>
      </c>
      <c r="D22" s="14" t="n">
        <v>70000</v>
      </c>
      <c r="E22" s="15" t="n">
        <f aca="false">SUMIFS(Kostenberechnung!$I$6:$I$65,Kostenberechnung!$B$6:$B$65,"&gt;="&amp;500,Kostenberechnung!$B$6:$B$65,"&lt;"&amp;600)</f>
        <v>67160</v>
      </c>
      <c r="F22" s="16" t="n">
        <f aca="false">E22-D22</f>
        <v>-2840</v>
      </c>
      <c r="G22" s="17" t="n">
        <f aca="false">IFERROR(F22/D22,"")</f>
        <v>-0.0405714285714286</v>
      </c>
      <c r="H22" s="17" t="n">
        <f aca="false">IFERROR(E22/$E$26,"")</f>
        <v>0.0251890302448392</v>
      </c>
    </row>
    <row r="23" customFormat="false" ht="15" hidden="false" customHeight="false" outlineLevel="0" collapsed="false">
      <c r="B23" s="18" t="n">
        <v>600</v>
      </c>
      <c r="C23" s="19" t="s">
        <v>37</v>
      </c>
      <c r="D23" s="14" t="n">
        <v>30000</v>
      </c>
      <c r="E23" s="20" t="n">
        <f aca="false">SUMIFS(Kostenberechnung!$I$6:$I$65,Kostenberechnung!$B$6:$B$65,"&gt;="&amp;600,Kostenberechnung!$B$6:$B$65,"&lt;"&amp;700)</f>
        <v>28300</v>
      </c>
      <c r="F23" s="21" t="n">
        <f aca="false">E23-D23</f>
        <v>-1700</v>
      </c>
      <c r="G23" s="22" t="n">
        <f aca="false">IFERROR(F23/D23,"")</f>
        <v>-0.0566666666666667</v>
      </c>
      <c r="H23" s="22" t="n">
        <f aca="false">IFERROR(E23/$E$26,"")</f>
        <v>0.0106141982717235</v>
      </c>
    </row>
    <row r="24" customFormat="false" ht="15" hidden="false" customHeight="false" outlineLevel="0" collapsed="false">
      <c r="B24" s="12" t="n">
        <v>700</v>
      </c>
      <c r="C24" s="13" t="s">
        <v>38</v>
      </c>
      <c r="D24" s="14" t="n">
        <v>330000</v>
      </c>
      <c r="E24" s="15" t="n">
        <f aca="false">SUMIFS(Kostenberechnung!$I$6:$I$65,Kostenberechnung!$B$6:$B$65,"&gt;="&amp;700,Kostenberechnung!$B$6:$B$65,"&lt;"&amp;800)</f>
        <v>340000</v>
      </c>
      <c r="F24" s="16" t="n">
        <f aca="false">E24-D24</f>
        <v>10000</v>
      </c>
      <c r="G24" s="17" t="n">
        <f aca="false">IFERROR(F24/D24,"")</f>
        <v>0.0303030303030303</v>
      </c>
      <c r="H24" s="17" t="n">
        <f aca="false">IFERROR(E24/$E$26,"")</f>
        <v>0.127520403264522</v>
      </c>
    </row>
    <row r="25" customFormat="false" ht="15" hidden="false" customHeight="false" outlineLevel="0" collapsed="false">
      <c r="B25" s="18" t="n">
        <v>800</v>
      </c>
      <c r="C25" s="19" t="s">
        <v>39</v>
      </c>
      <c r="D25" s="14" t="n">
        <v>60000</v>
      </c>
      <c r="E25" s="20" t="n">
        <f aca="false">SUMIFS(Kostenberechnung!$I$6:$I$65,Kostenberechnung!$B$6:$B$65,"&gt;="&amp;800,Kostenberechnung!$B$6:$B$65,"&lt;"&amp;900)</f>
        <v>63000</v>
      </c>
      <c r="F25" s="21" t="n">
        <f aca="false">E25-D25</f>
        <v>3000</v>
      </c>
      <c r="G25" s="22" t="n">
        <f aca="false">IFERROR(F25/D25,"")</f>
        <v>0.05</v>
      </c>
      <c r="H25" s="22" t="n">
        <f aca="false">IFERROR(E25/$E$26,"")</f>
        <v>0.0236287806048968</v>
      </c>
    </row>
    <row r="26" customFormat="false" ht="21.75" hidden="false" customHeight="true" outlineLevel="0" collapsed="false">
      <c r="B26" s="23" t="s">
        <v>40</v>
      </c>
      <c r="C26" s="23"/>
      <c r="D26" s="24" t="n">
        <f aca="false">SUM(D18:D25)</f>
        <v>2680000</v>
      </c>
      <c r="E26" s="24" t="n">
        <f aca="false">SUM(E18:E25)</f>
        <v>2666240</v>
      </c>
      <c r="F26" s="25" t="n">
        <f aca="false">E26-D26</f>
        <v>-13760</v>
      </c>
      <c r="G26" s="26" t="n">
        <f aca="false">IFERROR(F26/D26,"")</f>
        <v>-0.00513432835820896</v>
      </c>
      <c r="H26" s="26" t="n">
        <f aca="false">SUM(H18:H25)</f>
        <v>1</v>
      </c>
    </row>
    <row r="28" customFormat="false" ht="21.75" hidden="false" customHeight="true" outlineLevel="0" collapsed="false">
      <c r="B28" s="4" t="s">
        <v>41</v>
      </c>
      <c r="C28" s="4"/>
      <c r="D28" s="4"/>
      <c r="E28" s="4"/>
      <c r="F28" s="4"/>
      <c r="G28" s="4"/>
      <c r="H28" s="4"/>
    </row>
    <row r="29" customFormat="false" ht="3" hidden="false" customHeight="true" outlineLevel="0" collapsed="false">
      <c r="B29" s="3"/>
      <c r="C29" s="3"/>
      <c r="D29" s="3"/>
      <c r="E29" s="3"/>
      <c r="F29" s="3"/>
      <c r="G29" s="3"/>
      <c r="H29" s="3"/>
    </row>
    <row r="30" customFormat="false" ht="15.75" hidden="false" customHeight="true" outlineLevel="0" collapsed="false">
      <c r="B30" s="27" t="s">
        <v>42</v>
      </c>
      <c r="C30" s="27"/>
      <c r="D30" s="27" t="s">
        <v>43</v>
      </c>
      <c r="E30" s="27"/>
      <c r="F30" s="27" t="s">
        <v>44</v>
      </c>
      <c r="G30" s="27"/>
      <c r="H30" s="27"/>
    </row>
    <row r="31" customFormat="false" ht="25.5" hidden="false" customHeight="true" outlineLevel="0" collapsed="false">
      <c r="B31" s="28" t="n">
        <f aca="false">$E$26</f>
        <v>2666240</v>
      </c>
      <c r="C31" s="28"/>
      <c r="D31" s="28" t="n">
        <f aca="false">$E$26*1.19</f>
        <v>3172825.6</v>
      </c>
      <c r="E31" s="28"/>
      <c r="F31" s="29" t="n">
        <f aca="false">IFERROR($E$26/G12,0)</f>
        <v>3251.51219512195</v>
      </c>
      <c r="G31" s="29"/>
      <c r="H31" s="29"/>
    </row>
    <row r="32" customFormat="false" ht="3" hidden="false" customHeight="true" outlineLevel="0" collapsed="false">
      <c r="B32" s="3"/>
      <c r="C32" s="3"/>
      <c r="D32" s="3"/>
      <c r="E32" s="3"/>
      <c r="F32" s="3"/>
      <c r="G32" s="3"/>
      <c r="H32" s="3"/>
    </row>
    <row r="33" customFormat="false" ht="15.75" hidden="false" customHeight="true" outlineLevel="0" collapsed="false">
      <c r="B33" s="27" t="s">
        <v>45</v>
      </c>
      <c r="C33" s="27"/>
      <c r="D33" s="27" t="s">
        <v>46</v>
      </c>
      <c r="E33" s="27"/>
      <c r="F33" s="27" t="s">
        <v>47</v>
      </c>
      <c r="G33" s="27"/>
      <c r="H33" s="27"/>
    </row>
    <row r="34" customFormat="false" ht="25.5" hidden="false" customHeight="true" outlineLevel="0" collapsed="false">
      <c r="B34" s="29" t="n">
        <f aca="false">IFERROR($E$26/G13,0)</f>
        <v>994.865671641791</v>
      </c>
      <c r="C34" s="29"/>
      <c r="D34" s="30" t="n">
        <f aca="false">IFERROR($E$24/$E$26,0)</f>
        <v>0.127520403264522</v>
      </c>
      <c r="E34" s="30"/>
      <c r="F34" s="30" t="n">
        <f aca="false">IFERROR($E$26/$D$26,0)</f>
        <v>0.994865671641791</v>
      </c>
      <c r="G34" s="30"/>
      <c r="H34" s="30"/>
    </row>
    <row r="36" customFormat="false" ht="39.75" hidden="false" customHeight="true" outlineLevel="0" collapsed="false">
      <c r="B36" s="31" t="s">
        <v>48</v>
      </c>
      <c r="C36" s="31"/>
      <c r="D36" s="31"/>
      <c r="E36" s="31"/>
      <c r="F36" s="31"/>
      <c r="G36" s="31"/>
      <c r="H36" s="31"/>
    </row>
  </sheetData>
  <mergeCells count="37">
    <mergeCell ref="B2:H4"/>
    <mergeCell ref="B5:H5"/>
    <mergeCell ref="B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6:H16"/>
    <mergeCell ref="B26:C26"/>
    <mergeCell ref="B28:H28"/>
    <mergeCell ref="B30:C30"/>
    <mergeCell ref="D30:E30"/>
    <mergeCell ref="F30:H30"/>
    <mergeCell ref="B31:C31"/>
    <mergeCell ref="D31:E31"/>
    <mergeCell ref="F31:H31"/>
    <mergeCell ref="B33:C33"/>
    <mergeCell ref="D33:E33"/>
    <mergeCell ref="F33:H33"/>
    <mergeCell ref="B34:C34"/>
    <mergeCell ref="D34:E34"/>
    <mergeCell ref="F34:H34"/>
    <mergeCell ref="B36:H36"/>
  </mergeCells>
  <conditionalFormatting sqref="F18:F25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G18:G25">
    <cfRule type="cellIs" priority="4" operator="greaterThan" aboveAverage="0" equalAverage="0" bottom="0" percent="0" rank="0" text="" dxfId="0">
      <formula>0</formula>
    </cfRule>
    <cfRule type="cellIs" priority="5" operator="lessThan" aboveAverage="0" equalAverage="0" bottom="0" percent="0" rank="0" text="" dxfId="1">
      <formula>0</formula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323D"/>
    <pageSetUpPr fitToPage="true"/>
  </sheetPr>
  <dimension ref="A1:K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"/>
    <col collapsed="false" customWidth="true" hidden="false" outlineLevel="0" max="3" min="3" style="0" width="30"/>
    <col collapsed="false" customWidth="true" hidden="false" outlineLevel="0" max="4" min="4" style="0" width="36"/>
    <col collapsed="false" customWidth="true" hidden="false" outlineLevel="0" max="5" min="5" style="0" width="15"/>
    <col collapsed="false" customWidth="true" hidden="false" outlineLevel="0" max="6" min="6" style="0" width="10"/>
    <col collapsed="false" customWidth="true" hidden="false" outlineLevel="0" max="7" min="7" style="0" width="9"/>
    <col collapsed="false" customWidth="true" hidden="false" outlineLevel="0" max="9" min="8" style="0" width="16"/>
    <col collapsed="false" customWidth="true" hidden="false" outlineLevel="0" max="10" min="10" style="0" width="18"/>
    <col collapsed="false" customWidth="true" hidden="false" outlineLevel="0" max="11" min="11" style="0" width="26"/>
  </cols>
  <sheetData>
    <row r="1" customFormat="false" ht="9.75" hidden="false" customHeight="true" outlineLevel="0" collapsed="false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customFormat="false" ht="30" hidden="false" customHeight="true" outlineLevel="0" collapsed="false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customFormat="false" ht="3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5.75" hidden="false" customHeight="true" outlineLevel="0" collapsed="false">
      <c r="A4" s="33" t="s">
        <v>50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customFormat="false" ht="30" hidden="false" customHeight="true" outlineLevel="0" collapsed="false">
      <c r="A5" s="34" t="s">
        <v>51</v>
      </c>
      <c r="B5" s="34" t="s">
        <v>52</v>
      </c>
      <c r="C5" s="34" t="s">
        <v>53</v>
      </c>
      <c r="D5" s="34" t="s">
        <v>54</v>
      </c>
      <c r="E5" s="34" t="s">
        <v>55</v>
      </c>
      <c r="F5" s="34" t="s">
        <v>56</v>
      </c>
      <c r="G5" s="34" t="s">
        <v>57</v>
      </c>
      <c r="H5" s="34" t="s">
        <v>58</v>
      </c>
      <c r="I5" s="34" t="s">
        <v>59</v>
      </c>
      <c r="J5" s="34" t="s">
        <v>60</v>
      </c>
      <c r="K5" s="34" t="s">
        <v>61</v>
      </c>
    </row>
    <row r="6" customFormat="false" ht="18" hidden="false" customHeight="true" outlineLevel="0" collapsed="false">
      <c r="A6" s="35" t="n">
        <v>1</v>
      </c>
      <c r="B6" s="12" t="n">
        <v>110</v>
      </c>
      <c r="C6" s="36" t="str">
        <f aca="false">IFERROR(INDEX('DIN 276 – Referenz'!$D$6:$D$78,MATCH(B6,'DIN 276 – Referenz'!$C$6:$C$78,0)),"")</f>
        <v>Grundstückswert</v>
      </c>
      <c r="D6" s="13" t="s">
        <v>62</v>
      </c>
      <c r="E6" s="13" t="s">
        <v>63</v>
      </c>
      <c r="F6" s="37" t="n">
        <v>1</v>
      </c>
      <c r="G6" s="35" t="s">
        <v>64</v>
      </c>
      <c r="H6" s="38" t="n">
        <v>420000</v>
      </c>
      <c r="I6" s="39" t="n">
        <f aca="false">IF(OR(F6="",H6=""),"",F6*H6)</f>
        <v>420000</v>
      </c>
      <c r="J6" s="35" t="s">
        <v>65</v>
      </c>
      <c r="K6" s="40" t="s">
        <v>66</v>
      </c>
    </row>
    <row r="7" customFormat="false" ht="18" hidden="false" customHeight="true" outlineLevel="0" collapsed="false">
      <c r="A7" s="41" t="n">
        <v>2</v>
      </c>
      <c r="B7" s="18" t="n">
        <v>120</v>
      </c>
      <c r="C7" s="36" t="str">
        <f aca="false">IFERROR(INDEX('DIN 276 – Referenz'!$D$6:$D$78,MATCH(B7,'DIN 276 – Referenz'!$C$6:$C$78,0)),"")</f>
        <v>Grundstücksnebenkosten</v>
      </c>
      <c r="D7" s="19" t="s">
        <v>67</v>
      </c>
      <c r="E7" s="19" t="s">
        <v>63</v>
      </c>
      <c r="F7" s="42" t="n">
        <v>1</v>
      </c>
      <c r="G7" s="41" t="s">
        <v>64</v>
      </c>
      <c r="H7" s="43" t="n">
        <v>38500</v>
      </c>
      <c r="I7" s="39" t="n">
        <f aca="false">IF(OR(F7="",H7=""),"",F7*H7)</f>
        <v>38500</v>
      </c>
      <c r="J7" s="41" t="s">
        <v>65</v>
      </c>
      <c r="K7" s="44"/>
    </row>
    <row r="8" customFormat="false" ht="18" hidden="false" customHeight="true" outlineLevel="0" collapsed="false">
      <c r="A8" s="35" t="n">
        <v>3</v>
      </c>
      <c r="B8" s="12" t="n">
        <v>210</v>
      </c>
      <c r="C8" s="36" t="str">
        <f aca="false">IFERROR(INDEX('DIN 276 – Referenz'!$D$6:$D$78,MATCH(B8,'DIN 276 – Referenz'!$C$6:$C$78,0)),"")</f>
        <v>Herrichten</v>
      </c>
      <c r="D8" s="13" t="s">
        <v>68</v>
      </c>
      <c r="E8" s="13" t="s">
        <v>63</v>
      </c>
      <c r="F8" s="37" t="n">
        <v>1</v>
      </c>
      <c r="G8" s="35" t="s">
        <v>64</v>
      </c>
      <c r="H8" s="38" t="n">
        <v>24000</v>
      </c>
      <c r="I8" s="39" t="n">
        <f aca="false">IF(OR(F8="",H8=""),"",F8*H8)</f>
        <v>24000</v>
      </c>
      <c r="J8" s="35" t="s">
        <v>69</v>
      </c>
      <c r="K8" s="40"/>
    </row>
    <row r="9" customFormat="false" ht="18" hidden="false" customHeight="true" outlineLevel="0" collapsed="false">
      <c r="A9" s="41" t="n">
        <v>4</v>
      </c>
      <c r="B9" s="18" t="n">
        <v>220</v>
      </c>
      <c r="C9" s="36" t="str">
        <f aca="false">IFERROR(INDEX('DIN 276 – Referenz'!$D$6:$D$78,MATCH(B9,'DIN 276 – Referenz'!$C$6:$C$78,0)),"")</f>
        <v>Öffentliche Erschließung</v>
      </c>
      <c r="D9" s="19" t="s">
        <v>70</v>
      </c>
      <c r="E9" s="19" t="s">
        <v>63</v>
      </c>
      <c r="F9" s="42" t="n">
        <v>1</v>
      </c>
      <c r="G9" s="41" t="s">
        <v>64</v>
      </c>
      <c r="H9" s="43" t="n">
        <v>31500</v>
      </c>
      <c r="I9" s="39" t="n">
        <f aca="false">IF(OR(F9="",H9=""),"",F9*H9)</f>
        <v>31500</v>
      </c>
      <c r="J9" s="41" t="s">
        <v>71</v>
      </c>
      <c r="K9" s="44"/>
    </row>
    <row r="10" customFormat="false" ht="18" hidden="false" customHeight="true" outlineLevel="0" collapsed="false">
      <c r="A10" s="35" t="n">
        <v>5</v>
      </c>
      <c r="B10" s="12" t="n">
        <v>311</v>
      </c>
      <c r="C10" s="36" t="str">
        <f aca="false">IFERROR(INDEX('DIN 276 – Referenz'!$D$6:$D$78,MATCH(B10,'DIN 276 – Referenz'!$C$6:$C$78,0)),"")</f>
        <v>Baugrube herstellen</v>
      </c>
      <c r="D10" s="13" t="s">
        <v>72</v>
      </c>
      <c r="E10" s="13" t="s">
        <v>73</v>
      </c>
      <c r="F10" s="37" t="n">
        <v>1250</v>
      </c>
      <c r="G10" s="35" t="s">
        <v>74</v>
      </c>
      <c r="H10" s="38" t="n">
        <v>28</v>
      </c>
      <c r="I10" s="39" t="n">
        <f aca="false">IF(OR(F10="",H10=""),"",F10*H10)</f>
        <v>35000</v>
      </c>
      <c r="J10" s="35" t="s">
        <v>69</v>
      </c>
      <c r="K10" s="40"/>
    </row>
    <row r="11" customFormat="false" ht="18" hidden="false" customHeight="true" outlineLevel="0" collapsed="false">
      <c r="A11" s="41" t="n">
        <v>6</v>
      </c>
      <c r="B11" s="18" t="n">
        <v>322</v>
      </c>
      <c r="C11" s="36" t="str">
        <f aca="false">IFERROR(INDEX('DIN 276 – Referenz'!$D$6:$D$78,MATCH(B11,'DIN 276 – Referenz'!$C$6:$C$78,0)),"")</f>
        <v>Flachgründungen und Bodenplatten</v>
      </c>
      <c r="D11" s="19" t="s">
        <v>75</v>
      </c>
      <c r="E11" s="19" t="s">
        <v>73</v>
      </c>
      <c r="F11" s="42" t="n">
        <v>620</v>
      </c>
      <c r="G11" s="41" t="s">
        <v>76</v>
      </c>
      <c r="H11" s="43" t="n">
        <v>185</v>
      </c>
      <c r="I11" s="39" t="n">
        <f aca="false">IF(OR(F11="",H11=""),"",F11*H11)</f>
        <v>114700</v>
      </c>
      <c r="J11" s="41" t="s">
        <v>69</v>
      </c>
      <c r="K11" s="44"/>
    </row>
    <row r="12" customFormat="false" ht="18" hidden="false" customHeight="true" outlineLevel="0" collapsed="false">
      <c r="A12" s="35" t="n">
        <v>7</v>
      </c>
      <c r="B12" s="12" t="n">
        <v>331</v>
      </c>
      <c r="C12" s="36" t="str">
        <f aca="false">IFERROR(INDEX('DIN 276 – Referenz'!$D$6:$D$78,MATCH(B12,'DIN 276 – Referenz'!$C$6:$C$78,0)),"")</f>
        <v>Tragende Außenwände</v>
      </c>
      <c r="D12" s="13" t="s">
        <v>77</v>
      </c>
      <c r="E12" s="13" t="s">
        <v>73</v>
      </c>
      <c r="F12" s="37" t="n">
        <v>980</v>
      </c>
      <c r="G12" s="35" t="s">
        <v>76</v>
      </c>
      <c r="H12" s="38" t="n">
        <v>240</v>
      </c>
      <c r="I12" s="39" t="n">
        <f aca="false">IF(OR(F12="",H12=""),"",F12*H12)</f>
        <v>235200</v>
      </c>
      <c r="J12" s="35" t="s">
        <v>71</v>
      </c>
      <c r="K12" s="40"/>
    </row>
    <row r="13" customFormat="false" ht="18" hidden="false" customHeight="true" outlineLevel="0" collapsed="false">
      <c r="A13" s="41" t="n">
        <v>8</v>
      </c>
      <c r="B13" s="18" t="n">
        <v>334</v>
      </c>
      <c r="C13" s="36" t="str">
        <f aca="false">IFERROR(INDEX('DIN 276 – Referenz'!$D$6:$D$78,MATCH(B13,'DIN 276 – Referenz'!$C$6:$C$78,0)),"")</f>
        <v>Außenwandöffnungen (Fenster/Außentüren)</v>
      </c>
      <c r="D13" s="19" t="s">
        <v>78</v>
      </c>
      <c r="E13" s="19" t="s">
        <v>79</v>
      </c>
      <c r="F13" s="42" t="n">
        <v>86</v>
      </c>
      <c r="G13" s="41" t="s">
        <v>80</v>
      </c>
      <c r="H13" s="43" t="n">
        <v>850</v>
      </c>
      <c r="I13" s="39" t="n">
        <f aca="false">IF(OR(F13="",H13=""),"",F13*H13)</f>
        <v>73100</v>
      </c>
      <c r="J13" s="41" t="s">
        <v>71</v>
      </c>
      <c r="K13" s="44"/>
    </row>
    <row r="14" customFormat="false" ht="18" hidden="false" customHeight="true" outlineLevel="0" collapsed="false">
      <c r="A14" s="35" t="n">
        <v>9</v>
      </c>
      <c r="B14" s="12" t="n">
        <v>336</v>
      </c>
      <c r="C14" s="36" t="str">
        <f aca="false">IFERROR(INDEX('DIN 276 – Referenz'!$D$6:$D$78,MATCH(B14,'DIN 276 – Referenz'!$C$6:$C$78,0)),"")</f>
        <v>Außenwandbekleidungen, außen</v>
      </c>
      <c r="D14" s="13" t="s">
        <v>81</v>
      </c>
      <c r="E14" s="13" t="s">
        <v>82</v>
      </c>
      <c r="F14" s="37" t="n">
        <v>1140</v>
      </c>
      <c r="G14" s="35" t="s">
        <v>76</v>
      </c>
      <c r="H14" s="38" t="n">
        <v>95</v>
      </c>
      <c r="I14" s="39" t="n">
        <f aca="false">IF(OR(F14="",H14=""),"",F14*H14)</f>
        <v>108300</v>
      </c>
      <c r="J14" s="35" t="s">
        <v>71</v>
      </c>
      <c r="K14" s="40"/>
    </row>
    <row r="15" customFormat="false" ht="18" hidden="false" customHeight="true" outlineLevel="0" collapsed="false">
      <c r="A15" s="41" t="n">
        <v>10</v>
      </c>
      <c r="B15" s="18" t="n">
        <v>341</v>
      </c>
      <c r="C15" s="36" t="str">
        <f aca="false">IFERROR(INDEX('DIN 276 – Referenz'!$D$6:$D$78,MATCH(B15,'DIN 276 – Referenz'!$C$6:$C$78,0)),"")</f>
        <v>Tragende Innenwände</v>
      </c>
      <c r="D15" s="19" t="s">
        <v>83</v>
      </c>
      <c r="E15" s="19" t="s">
        <v>73</v>
      </c>
      <c r="F15" s="42" t="n">
        <v>760</v>
      </c>
      <c r="G15" s="41" t="s">
        <v>76</v>
      </c>
      <c r="H15" s="43" t="n">
        <v>165</v>
      </c>
      <c r="I15" s="39" t="n">
        <f aca="false">IF(OR(F15="",H15=""),"",F15*H15)</f>
        <v>125400</v>
      </c>
      <c r="J15" s="41" t="s">
        <v>71</v>
      </c>
      <c r="K15" s="44"/>
    </row>
    <row r="16" customFormat="false" ht="18" hidden="false" customHeight="true" outlineLevel="0" collapsed="false">
      <c r="A16" s="35" t="n">
        <v>11</v>
      </c>
      <c r="B16" s="12" t="n">
        <v>344</v>
      </c>
      <c r="C16" s="36" t="str">
        <f aca="false">IFERROR(INDEX('DIN 276 – Referenz'!$D$6:$D$78,MATCH(B16,'DIN 276 – Referenz'!$C$6:$C$78,0)),"")</f>
        <v>Innenwandöffnungen (Innentüren)</v>
      </c>
      <c r="D16" s="13" t="s">
        <v>84</v>
      </c>
      <c r="E16" s="13" t="s">
        <v>82</v>
      </c>
      <c r="F16" s="37" t="n">
        <v>74</v>
      </c>
      <c r="G16" s="35" t="s">
        <v>80</v>
      </c>
      <c r="H16" s="38" t="n">
        <v>480</v>
      </c>
      <c r="I16" s="39" t="n">
        <f aca="false">IF(OR(F16="",H16=""),"",F16*H16)</f>
        <v>35520</v>
      </c>
      <c r="J16" s="35" t="s">
        <v>71</v>
      </c>
      <c r="K16" s="40"/>
    </row>
    <row r="17" customFormat="false" ht="18" hidden="false" customHeight="true" outlineLevel="0" collapsed="false">
      <c r="A17" s="41" t="n">
        <v>12</v>
      </c>
      <c r="B17" s="18" t="n">
        <v>351</v>
      </c>
      <c r="C17" s="36" t="str">
        <f aca="false">IFERROR(INDEX('DIN 276 – Referenz'!$D$6:$D$78,MATCH(B17,'DIN 276 – Referenz'!$C$6:$C$78,0)),"")</f>
        <v>Deckenkonstruktionen</v>
      </c>
      <c r="D17" s="19" t="s">
        <v>85</v>
      </c>
      <c r="E17" s="19" t="s">
        <v>73</v>
      </c>
      <c r="F17" s="42" t="n">
        <v>1680</v>
      </c>
      <c r="G17" s="41" t="s">
        <v>76</v>
      </c>
      <c r="H17" s="43" t="n">
        <v>155</v>
      </c>
      <c r="I17" s="39" t="n">
        <f aca="false">IF(OR(F17="",H17=""),"",F17*H17)</f>
        <v>260400</v>
      </c>
      <c r="J17" s="41" t="s">
        <v>69</v>
      </c>
      <c r="K17" s="44"/>
    </row>
    <row r="18" customFormat="false" ht="18" hidden="false" customHeight="true" outlineLevel="0" collapsed="false">
      <c r="A18" s="35" t="n">
        <v>13</v>
      </c>
      <c r="B18" s="12" t="n">
        <v>352</v>
      </c>
      <c r="C18" s="36" t="str">
        <f aca="false">IFERROR(INDEX('DIN 276 – Referenz'!$D$6:$D$78,MATCH(B18,'DIN 276 – Referenz'!$C$6:$C$78,0)),"")</f>
        <v>Deckenbeläge</v>
      </c>
      <c r="D18" s="13" t="s">
        <v>86</v>
      </c>
      <c r="E18" s="13" t="s">
        <v>82</v>
      </c>
      <c r="F18" s="37" t="n">
        <v>1560</v>
      </c>
      <c r="G18" s="35" t="s">
        <v>76</v>
      </c>
      <c r="H18" s="38" t="n">
        <v>78</v>
      </c>
      <c r="I18" s="39" t="n">
        <f aca="false">IF(OR(F18="",H18=""),"",F18*H18)</f>
        <v>121680</v>
      </c>
      <c r="J18" s="35" t="s">
        <v>71</v>
      </c>
      <c r="K18" s="40"/>
    </row>
    <row r="19" customFormat="false" ht="18" hidden="false" customHeight="true" outlineLevel="0" collapsed="false">
      <c r="A19" s="41" t="n">
        <v>14</v>
      </c>
      <c r="B19" s="18" t="n">
        <v>361</v>
      </c>
      <c r="C19" s="36" t="str">
        <f aca="false">IFERROR(INDEX('DIN 276 – Referenz'!$D$6:$D$78,MATCH(B19,'DIN 276 – Referenz'!$C$6:$C$78,0)),"")</f>
        <v>Dachkonstruktionen</v>
      </c>
      <c r="D19" s="19" t="s">
        <v>87</v>
      </c>
      <c r="E19" s="19" t="s">
        <v>88</v>
      </c>
      <c r="F19" s="42" t="n">
        <v>640</v>
      </c>
      <c r="G19" s="41" t="s">
        <v>76</v>
      </c>
      <c r="H19" s="43" t="n">
        <v>135</v>
      </c>
      <c r="I19" s="39" t="n">
        <f aca="false">IF(OR(F19="",H19=""),"",F19*H19)</f>
        <v>86400</v>
      </c>
      <c r="J19" s="41" t="s">
        <v>71</v>
      </c>
      <c r="K19" s="44"/>
    </row>
    <row r="20" customFormat="false" ht="18" hidden="false" customHeight="true" outlineLevel="0" collapsed="false">
      <c r="A20" s="35" t="n">
        <v>15</v>
      </c>
      <c r="B20" s="12" t="n">
        <v>363</v>
      </c>
      <c r="C20" s="36" t="str">
        <f aca="false">IFERROR(INDEX('DIN 276 – Referenz'!$D$6:$D$78,MATCH(B20,'DIN 276 – Referenz'!$C$6:$C$78,0)),"")</f>
        <v>Dachbeläge</v>
      </c>
      <c r="D20" s="13" t="s">
        <v>89</v>
      </c>
      <c r="E20" s="13" t="s">
        <v>88</v>
      </c>
      <c r="F20" s="37" t="n">
        <v>640</v>
      </c>
      <c r="G20" s="35" t="s">
        <v>76</v>
      </c>
      <c r="H20" s="38" t="n">
        <v>92</v>
      </c>
      <c r="I20" s="39" t="n">
        <f aca="false">IF(OR(F20="",H20=""),"",F20*H20)</f>
        <v>58880</v>
      </c>
      <c r="J20" s="35" t="s">
        <v>71</v>
      </c>
      <c r="K20" s="40"/>
    </row>
    <row r="21" customFormat="false" ht="18" hidden="false" customHeight="true" outlineLevel="0" collapsed="false">
      <c r="A21" s="41" t="n">
        <v>16</v>
      </c>
      <c r="B21" s="18" t="n">
        <v>411</v>
      </c>
      <c r="C21" s="36" t="str">
        <f aca="false">IFERROR(INDEX('DIN 276 – Referenz'!$D$6:$D$78,MATCH(B21,'DIN 276 – Referenz'!$C$6:$C$78,0)),"")</f>
        <v>Abwasseranlagen</v>
      </c>
      <c r="D21" s="19" t="s">
        <v>90</v>
      </c>
      <c r="E21" s="19" t="s">
        <v>91</v>
      </c>
      <c r="F21" s="42" t="n">
        <v>1</v>
      </c>
      <c r="G21" s="41" t="s">
        <v>64</v>
      </c>
      <c r="H21" s="43" t="n">
        <v>92000</v>
      </c>
      <c r="I21" s="39" t="n">
        <f aca="false">IF(OR(F21="",H21=""),"",F21*H21)</f>
        <v>92000</v>
      </c>
      <c r="J21" s="41" t="s">
        <v>69</v>
      </c>
      <c r="K21" s="44"/>
    </row>
    <row r="22" customFormat="false" ht="18" hidden="false" customHeight="true" outlineLevel="0" collapsed="false">
      <c r="A22" s="35" t="n">
        <v>17</v>
      </c>
      <c r="B22" s="12" t="n">
        <v>421</v>
      </c>
      <c r="C22" s="36" t="str">
        <f aca="false">IFERROR(INDEX('DIN 276 – Referenz'!$D$6:$D$78,MATCH(B22,'DIN 276 – Referenz'!$C$6:$C$78,0)),"")</f>
        <v>Wärmeerzeugungsanlagen</v>
      </c>
      <c r="D22" s="13" t="s">
        <v>92</v>
      </c>
      <c r="E22" s="13" t="s">
        <v>93</v>
      </c>
      <c r="F22" s="37" t="n">
        <v>1</v>
      </c>
      <c r="G22" s="35" t="s">
        <v>64</v>
      </c>
      <c r="H22" s="38" t="n">
        <v>68000</v>
      </c>
      <c r="I22" s="39" t="n">
        <f aca="false">IF(OR(F22="",H22=""),"",F22*H22)</f>
        <v>68000</v>
      </c>
      <c r="J22" s="35" t="s">
        <v>69</v>
      </c>
      <c r="K22" s="40"/>
    </row>
    <row r="23" customFormat="false" ht="18" hidden="false" customHeight="true" outlineLevel="0" collapsed="false">
      <c r="A23" s="41" t="n">
        <v>18</v>
      </c>
      <c r="B23" s="18" t="n">
        <v>430</v>
      </c>
      <c r="C23" s="36" t="str">
        <f aca="false">IFERROR(INDEX('DIN 276 – Referenz'!$D$6:$D$78,MATCH(B23,'DIN 276 – Referenz'!$C$6:$C$78,0)),"")</f>
        <v>Raumlufttechnische Anlagen</v>
      </c>
      <c r="D23" s="19" t="s">
        <v>94</v>
      </c>
      <c r="E23" s="19" t="s">
        <v>95</v>
      </c>
      <c r="F23" s="42" t="n">
        <v>1</v>
      </c>
      <c r="G23" s="41" t="s">
        <v>64</v>
      </c>
      <c r="H23" s="43" t="n">
        <v>54000</v>
      </c>
      <c r="I23" s="39" t="n">
        <f aca="false">IF(OR(F23="",H23=""),"",F23*H23)</f>
        <v>54000</v>
      </c>
      <c r="J23" s="41" t="s">
        <v>71</v>
      </c>
      <c r="K23" s="44"/>
    </row>
    <row r="24" customFormat="false" ht="18" hidden="false" customHeight="true" outlineLevel="0" collapsed="false">
      <c r="A24" s="35" t="n">
        <v>19</v>
      </c>
      <c r="B24" s="12" t="n">
        <v>440</v>
      </c>
      <c r="C24" s="36" t="str">
        <f aca="false">IFERROR(INDEX('DIN 276 – Referenz'!$D$6:$D$78,MATCH(B24,'DIN 276 – Referenz'!$C$6:$C$78,0)),"")</f>
        <v>Elektrische Anlagen</v>
      </c>
      <c r="D24" s="13" t="s">
        <v>96</v>
      </c>
      <c r="E24" s="13" t="s">
        <v>97</v>
      </c>
      <c r="F24" s="37" t="n">
        <v>1850</v>
      </c>
      <c r="G24" s="35" t="s">
        <v>76</v>
      </c>
      <c r="H24" s="38" t="n">
        <v>62</v>
      </c>
      <c r="I24" s="39" t="n">
        <f aca="false">IF(OR(F24="",H24=""),"",F24*H24)</f>
        <v>114700</v>
      </c>
      <c r="J24" s="35" t="s">
        <v>71</v>
      </c>
      <c r="K24" s="40" t="s">
        <v>98</v>
      </c>
    </row>
    <row r="25" customFormat="false" ht="18" hidden="false" customHeight="true" outlineLevel="0" collapsed="false">
      <c r="A25" s="41" t="n">
        <v>20</v>
      </c>
      <c r="B25" s="18" t="n">
        <v>450</v>
      </c>
      <c r="C25" s="36" t="str">
        <f aca="false">IFERROR(INDEX('DIN 276 – Referenz'!$D$6:$D$78,MATCH(B25,'DIN 276 – Referenz'!$C$6:$C$78,0)),"")</f>
        <v>Kommunikations-, sicherheits- und informationstechnische Anlagen</v>
      </c>
      <c r="D25" s="19" t="s">
        <v>99</v>
      </c>
      <c r="E25" s="19" t="s">
        <v>97</v>
      </c>
      <c r="F25" s="42" t="n">
        <v>1</v>
      </c>
      <c r="G25" s="41" t="s">
        <v>64</v>
      </c>
      <c r="H25" s="43" t="n">
        <v>28500</v>
      </c>
      <c r="I25" s="39" t="n">
        <f aca="false">IF(OR(F25="",H25=""),"",F25*H25)</f>
        <v>28500</v>
      </c>
      <c r="J25" s="41" t="s">
        <v>71</v>
      </c>
      <c r="K25" s="44"/>
    </row>
    <row r="26" customFormat="false" ht="18" hidden="false" customHeight="true" outlineLevel="0" collapsed="false">
      <c r="A26" s="35" t="n">
        <v>21</v>
      </c>
      <c r="B26" s="12" t="n">
        <v>460</v>
      </c>
      <c r="C26" s="36" t="str">
        <f aca="false">IFERROR(INDEX('DIN 276 – Referenz'!$D$6:$D$78,MATCH(B26,'DIN 276 – Referenz'!$C$6:$C$78,0)),"")</f>
        <v>Förderanlagen</v>
      </c>
      <c r="D26" s="13" t="s">
        <v>100</v>
      </c>
      <c r="E26" s="13" t="s">
        <v>101</v>
      </c>
      <c r="F26" s="37" t="n">
        <v>1</v>
      </c>
      <c r="G26" s="35" t="s">
        <v>80</v>
      </c>
      <c r="H26" s="38" t="n">
        <v>42000</v>
      </c>
      <c r="I26" s="39" t="n">
        <f aca="false">IF(OR(F26="",H26=""),"",F26*H26)</f>
        <v>42000</v>
      </c>
      <c r="J26" s="35" t="s">
        <v>69</v>
      </c>
      <c r="K26" s="40"/>
    </row>
    <row r="27" customFormat="false" ht="18" hidden="false" customHeight="true" outlineLevel="0" collapsed="false">
      <c r="A27" s="41" t="n">
        <v>22</v>
      </c>
      <c r="B27" s="18" t="n">
        <v>510</v>
      </c>
      <c r="C27" s="36" t="str">
        <f aca="false">IFERROR(INDEX('DIN 276 – Referenz'!$D$6:$D$78,MATCH(B27,'DIN 276 – Referenz'!$C$6:$C$78,0)),"")</f>
        <v>Erdbau</v>
      </c>
      <c r="D27" s="19" t="s">
        <v>102</v>
      </c>
      <c r="E27" s="19" t="s">
        <v>103</v>
      </c>
      <c r="F27" s="42" t="n">
        <v>420</v>
      </c>
      <c r="G27" s="41" t="s">
        <v>74</v>
      </c>
      <c r="H27" s="43" t="n">
        <v>24</v>
      </c>
      <c r="I27" s="39" t="n">
        <f aca="false">IF(OR(F27="",H27=""),"",F27*H27)</f>
        <v>10080</v>
      </c>
      <c r="J27" s="41" t="s">
        <v>71</v>
      </c>
      <c r="K27" s="44"/>
    </row>
    <row r="28" customFormat="false" ht="18" hidden="false" customHeight="true" outlineLevel="0" collapsed="false">
      <c r="A28" s="35" t="n">
        <v>23</v>
      </c>
      <c r="B28" s="12" t="n">
        <v>530</v>
      </c>
      <c r="C28" s="36" t="str">
        <f aca="false">IFERROR(INDEX('DIN 276 – Referenz'!$D$6:$D$78,MATCH(B28,'DIN 276 – Referenz'!$C$6:$C$78,0)),"")</f>
        <v>Oberbau, Deckschichten</v>
      </c>
      <c r="D28" s="13" t="s">
        <v>104</v>
      </c>
      <c r="E28" s="13" t="s">
        <v>103</v>
      </c>
      <c r="F28" s="37" t="n">
        <v>540</v>
      </c>
      <c r="G28" s="35" t="s">
        <v>76</v>
      </c>
      <c r="H28" s="38" t="n">
        <v>78</v>
      </c>
      <c r="I28" s="39" t="n">
        <f aca="false">IF(OR(F28="",H28=""),"",F28*H28)</f>
        <v>42120</v>
      </c>
      <c r="J28" s="35" t="s">
        <v>71</v>
      </c>
      <c r="K28" s="40"/>
    </row>
    <row r="29" customFormat="false" ht="18" hidden="false" customHeight="true" outlineLevel="0" collapsed="false">
      <c r="A29" s="41" t="n">
        <v>24</v>
      </c>
      <c r="B29" s="18" t="n">
        <v>570</v>
      </c>
      <c r="C29" s="36" t="str">
        <f aca="false">IFERROR(INDEX('DIN 276 – Referenz'!$D$6:$D$78,MATCH(B29,'DIN 276 – Referenz'!$C$6:$C$78,0)),"")</f>
        <v>Vegetations- und Bewässerungsflächen</v>
      </c>
      <c r="D29" s="19" t="s">
        <v>105</v>
      </c>
      <c r="E29" s="19" t="s">
        <v>103</v>
      </c>
      <c r="F29" s="42" t="n">
        <v>680</v>
      </c>
      <c r="G29" s="41" t="s">
        <v>76</v>
      </c>
      <c r="H29" s="43" t="n">
        <v>22</v>
      </c>
      <c r="I29" s="39" t="n">
        <f aca="false">IF(OR(F29="",H29=""),"",F29*H29)</f>
        <v>14960</v>
      </c>
      <c r="J29" s="41" t="s">
        <v>71</v>
      </c>
      <c r="K29" s="44"/>
    </row>
    <row r="30" customFormat="false" ht="18" hidden="false" customHeight="true" outlineLevel="0" collapsed="false">
      <c r="A30" s="35" t="n">
        <v>25</v>
      </c>
      <c r="B30" s="12" t="n">
        <v>610</v>
      </c>
      <c r="C30" s="36" t="str">
        <f aca="false">IFERROR(INDEX('DIN 276 – Referenz'!$D$6:$D$78,MATCH(B30,'DIN 276 – Referenz'!$C$6:$C$78,0)),"")</f>
        <v>Allgemeine Ausstattung</v>
      </c>
      <c r="D30" s="13" t="s">
        <v>106</v>
      </c>
      <c r="E30" s="13" t="s">
        <v>82</v>
      </c>
      <c r="F30" s="37" t="n">
        <v>1</v>
      </c>
      <c r="G30" s="35" t="s">
        <v>64</v>
      </c>
      <c r="H30" s="38" t="n">
        <v>18500</v>
      </c>
      <c r="I30" s="39" t="n">
        <f aca="false">IF(OR(F30="",H30=""),"",F30*H30)</f>
        <v>18500</v>
      </c>
      <c r="J30" s="35" t="s">
        <v>71</v>
      </c>
      <c r="K30" s="40"/>
    </row>
    <row r="31" customFormat="false" ht="18" hidden="false" customHeight="true" outlineLevel="0" collapsed="false">
      <c r="A31" s="41" t="n">
        <v>26</v>
      </c>
      <c r="B31" s="18" t="n">
        <v>630</v>
      </c>
      <c r="C31" s="36" t="str">
        <f aca="false">IFERROR(INDEX('DIN 276 – Referenz'!$D$6:$D$78,MATCH(B31,'DIN 276 – Referenz'!$C$6:$C$78,0)),"")</f>
        <v>Informationstechnische Ausstattung</v>
      </c>
      <c r="D31" s="19" t="s">
        <v>107</v>
      </c>
      <c r="E31" s="19" t="s">
        <v>97</v>
      </c>
      <c r="F31" s="42" t="n">
        <v>1</v>
      </c>
      <c r="G31" s="41" t="s">
        <v>64</v>
      </c>
      <c r="H31" s="43" t="n">
        <v>9800</v>
      </c>
      <c r="I31" s="39" t="n">
        <f aca="false">IF(OR(F31="",H31=""),"",F31*H31)</f>
        <v>9800</v>
      </c>
      <c r="J31" s="41" t="s">
        <v>71</v>
      </c>
      <c r="K31" s="44"/>
    </row>
    <row r="32" customFormat="false" ht="18" hidden="false" customHeight="true" outlineLevel="0" collapsed="false">
      <c r="A32" s="35" t="n">
        <v>27</v>
      </c>
      <c r="B32" s="12" t="n">
        <v>730</v>
      </c>
      <c r="C32" s="36" t="str">
        <f aca="false">IFERROR(INDEX('DIN 276 – Referenz'!$D$6:$D$78,MATCH(B32,'DIN 276 – Referenz'!$C$6:$C$78,0)),"")</f>
        <v>Objektplanung</v>
      </c>
      <c r="D32" s="13" t="s">
        <v>108</v>
      </c>
      <c r="E32" s="13" t="s">
        <v>109</v>
      </c>
      <c r="F32" s="37" t="n">
        <v>1</v>
      </c>
      <c r="G32" s="35" t="s">
        <v>64</v>
      </c>
      <c r="H32" s="38" t="n">
        <v>210000</v>
      </c>
      <c r="I32" s="39" t="n">
        <f aca="false">IF(OR(F32="",H32=""),"",F32*H32)</f>
        <v>210000</v>
      </c>
      <c r="J32" s="35" t="s">
        <v>65</v>
      </c>
      <c r="K32" s="40"/>
    </row>
    <row r="33" customFormat="false" ht="18" hidden="false" customHeight="true" outlineLevel="0" collapsed="false">
      <c r="A33" s="41" t="n">
        <v>28</v>
      </c>
      <c r="B33" s="18" t="n">
        <v>740</v>
      </c>
      <c r="C33" s="36" t="str">
        <f aca="false">IFERROR(INDEX('DIN 276 – Referenz'!$D$6:$D$78,MATCH(B33,'DIN 276 – Referenz'!$C$6:$C$78,0)),"")</f>
        <v>Fachplanung</v>
      </c>
      <c r="D33" s="19" t="s">
        <v>110</v>
      </c>
      <c r="E33" s="19" t="s">
        <v>109</v>
      </c>
      <c r="F33" s="42" t="n">
        <v>1</v>
      </c>
      <c r="G33" s="41" t="s">
        <v>64</v>
      </c>
      <c r="H33" s="43" t="n">
        <v>96000</v>
      </c>
      <c r="I33" s="39" t="n">
        <f aca="false">IF(OR(F33="",H33=""),"",F33*H33)</f>
        <v>96000</v>
      </c>
      <c r="J33" s="41" t="s">
        <v>65</v>
      </c>
      <c r="K33" s="44"/>
    </row>
    <row r="34" customFormat="false" ht="18" hidden="false" customHeight="true" outlineLevel="0" collapsed="false">
      <c r="A34" s="35" t="n">
        <v>29</v>
      </c>
      <c r="B34" s="12" t="n">
        <v>760</v>
      </c>
      <c r="C34" s="36" t="str">
        <f aca="false">IFERROR(INDEX('DIN 276 – Referenz'!$D$6:$D$78,MATCH(B34,'DIN 276 – Referenz'!$C$6:$C$78,0)),"")</f>
        <v>Allgemeine Baunebenkosten</v>
      </c>
      <c r="D34" s="13" t="s">
        <v>111</v>
      </c>
      <c r="E34" s="13" t="s">
        <v>109</v>
      </c>
      <c r="F34" s="37" t="n">
        <v>1</v>
      </c>
      <c r="G34" s="35" t="s">
        <v>64</v>
      </c>
      <c r="H34" s="38" t="n">
        <v>34000</v>
      </c>
      <c r="I34" s="39" t="n">
        <f aca="false">IF(OR(F34="",H34=""),"",F34*H34)</f>
        <v>34000</v>
      </c>
      <c r="J34" s="35" t="s">
        <v>71</v>
      </c>
      <c r="K34" s="40"/>
    </row>
    <row r="35" customFormat="false" ht="18" hidden="false" customHeight="true" outlineLevel="0" collapsed="false">
      <c r="A35" s="41" t="n">
        <v>30</v>
      </c>
      <c r="B35" s="18" t="n">
        <v>810</v>
      </c>
      <c r="C35" s="36" t="str">
        <f aca="false">IFERROR(INDEX('DIN 276 – Referenz'!$D$6:$D$78,MATCH(B35,'DIN 276 – Referenz'!$C$6:$C$78,0)),"")</f>
        <v>Finanzierungskosten</v>
      </c>
      <c r="D35" s="19" t="s">
        <v>112</v>
      </c>
      <c r="E35" s="19" t="s">
        <v>63</v>
      </c>
      <c r="F35" s="42" t="n">
        <v>1</v>
      </c>
      <c r="G35" s="41" t="s">
        <v>64</v>
      </c>
      <c r="H35" s="43" t="n">
        <v>22000</v>
      </c>
      <c r="I35" s="39" t="n">
        <f aca="false">IF(OR(F35="",H35=""),"",F35*H35)</f>
        <v>22000</v>
      </c>
      <c r="J35" s="41" t="s">
        <v>71</v>
      </c>
      <c r="K35" s="44"/>
    </row>
    <row r="36" customFormat="false" ht="18" hidden="false" customHeight="true" outlineLevel="0" collapsed="false">
      <c r="A36" s="35" t="n">
        <v>31</v>
      </c>
      <c r="B36" s="12" t="n">
        <v>820</v>
      </c>
      <c r="C36" s="36" t="str">
        <f aca="false">IFERROR(INDEX('DIN 276 – Referenz'!$D$6:$D$78,MATCH(B36,'DIN 276 – Referenz'!$C$6:$C$78,0)),"")</f>
        <v>Fremdkapitalzinsen</v>
      </c>
      <c r="D36" s="13" t="s">
        <v>113</v>
      </c>
      <c r="E36" s="13" t="s">
        <v>63</v>
      </c>
      <c r="F36" s="37" t="n">
        <v>1</v>
      </c>
      <c r="G36" s="35" t="s">
        <v>64</v>
      </c>
      <c r="H36" s="38" t="n">
        <v>41000</v>
      </c>
      <c r="I36" s="39" t="n">
        <f aca="false">IF(OR(F36="",H36=""),"",F36*H36)</f>
        <v>41000</v>
      </c>
      <c r="J36" s="35" t="s">
        <v>71</v>
      </c>
      <c r="K36" s="40"/>
    </row>
    <row r="37" customFormat="false" ht="18" hidden="false" customHeight="true" outlineLevel="0" collapsed="false">
      <c r="A37" s="41"/>
      <c r="B37" s="18"/>
      <c r="C37" s="36" t="str">
        <f aca="false">IFERROR(INDEX('DIN 276 – Referenz'!$D$6:$D$78,MATCH(B37,'DIN 276 – Referenz'!$C$6:$C$78,0)),"")</f>
        <v/>
      </c>
      <c r="D37" s="19"/>
      <c r="E37" s="19"/>
      <c r="F37" s="42"/>
      <c r="G37" s="41"/>
      <c r="H37" s="43"/>
      <c r="I37" s="39" t="str">
        <f aca="false">IF(OR(F37="",H37=""),"",F37*H37)</f>
        <v/>
      </c>
      <c r="J37" s="41"/>
      <c r="K37" s="19"/>
    </row>
    <row r="38" customFormat="false" ht="18" hidden="false" customHeight="true" outlineLevel="0" collapsed="false">
      <c r="A38" s="35"/>
      <c r="B38" s="12"/>
      <c r="C38" s="36" t="str">
        <f aca="false">IFERROR(INDEX('DIN 276 – Referenz'!$D$6:$D$78,MATCH(B38,'DIN 276 – Referenz'!$C$6:$C$78,0)),"")</f>
        <v/>
      </c>
      <c r="D38" s="13"/>
      <c r="E38" s="13"/>
      <c r="F38" s="37"/>
      <c r="G38" s="35"/>
      <c r="H38" s="38"/>
      <c r="I38" s="39" t="str">
        <f aca="false">IF(OR(F38="",H38=""),"",F38*H38)</f>
        <v/>
      </c>
      <c r="J38" s="35"/>
      <c r="K38" s="13"/>
    </row>
    <row r="39" customFormat="false" ht="18" hidden="false" customHeight="true" outlineLevel="0" collapsed="false">
      <c r="A39" s="41"/>
      <c r="B39" s="18"/>
      <c r="C39" s="36" t="str">
        <f aca="false">IFERROR(INDEX('DIN 276 – Referenz'!$D$6:$D$78,MATCH(B39,'DIN 276 – Referenz'!$C$6:$C$78,0)),"")</f>
        <v/>
      </c>
      <c r="D39" s="19"/>
      <c r="E39" s="19"/>
      <c r="F39" s="42"/>
      <c r="G39" s="41"/>
      <c r="H39" s="43"/>
      <c r="I39" s="39" t="str">
        <f aca="false">IF(OR(F39="",H39=""),"",F39*H39)</f>
        <v/>
      </c>
      <c r="J39" s="41"/>
      <c r="K39" s="19"/>
    </row>
    <row r="40" customFormat="false" ht="18" hidden="false" customHeight="true" outlineLevel="0" collapsed="false">
      <c r="A40" s="35"/>
      <c r="B40" s="12"/>
      <c r="C40" s="36" t="str">
        <f aca="false">IFERROR(INDEX('DIN 276 – Referenz'!$D$6:$D$78,MATCH(B40,'DIN 276 – Referenz'!$C$6:$C$78,0)),"")</f>
        <v/>
      </c>
      <c r="D40" s="13"/>
      <c r="E40" s="13"/>
      <c r="F40" s="37"/>
      <c r="G40" s="35"/>
      <c r="H40" s="38"/>
      <c r="I40" s="39" t="str">
        <f aca="false">IF(OR(F40="",H40=""),"",F40*H40)</f>
        <v/>
      </c>
      <c r="J40" s="35"/>
      <c r="K40" s="13"/>
    </row>
    <row r="41" customFormat="false" ht="18" hidden="false" customHeight="true" outlineLevel="0" collapsed="false">
      <c r="A41" s="41"/>
      <c r="B41" s="18"/>
      <c r="C41" s="36" t="str">
        <f aca="false">IFERROR(INDEX('DIN 276 – Referenz'!$D$6:$D$78,MATCH(B41,'DIN 276 – Referenz'!$C$6:$C$78,0)),"")</f>
        <v/>
      </c>
      <c r="D41" s="19"/>
      <c r="E41" s="19"/>
      <c r="F41" s="42"/>
      <c r="G41" s="41"/>
      <c r="H41" s="43"/>
      <c r="I41" s="39" t="str">
        <f aca="false">IF(OR(F41="",H41=""),"",F41*H41)</f>
        <v/>
      </c>
      <c r="J41" s="41"/>
      <c r="K41" s="19"/>
    </row>
    <row r="42" customFormat="false" ht="18" hidden="false" customHeight="true" outlineLevel="0" collapsed="false">
      <c r="A42" s="35"/>
      <c r="B42" s="12"/>
      <c r="C42" s="36" t="str">
        <f aca="false">IFERROR(INDEX('DIN 276 – Referenz'!$D$6:$D$78,MATCH(B42,'DIN 276 – Referenz'!$C$6:$C$78,0)),"")</f>
        <v/>
      </c>
      <c r="D42" s="13"/>
      <c r="E42" s="13"/>
      <c r="F42" s="37"/>
      <c r="G42" s="35"/>
      <c r="H42" s="38"/>
      <c r="I42" s="39" t="str">
        <f aca="false">IF(OR(F42="",H42=""),"",F42*H42)</f>
        <v/>
      </c>
      <c r="J42" s="35"/>
      <c r="K42" s="13"/>
    </row>
    <row r="43" customFormat="false" ht="18" hidden="false" customHeight="true" outlineLevel="0" collapsed="false">
      <c r="A43" s="41"/>
      <c r="B43" s="18"/>
      <c r="C43" s="36" t="str">
        <f aca="false">IFERROR(INDEX('DIN 276 – Referenz'!$D$6:$D$78,MATCH(B43,'DIN 276 – Referenz'!$C$6:$C$78,0)),"")</f>
        <v/>
      </c>
      <c r="D43" s="19"/>
      <c r="E43" s="19"/>
      <c r="F43" s="42"/>
      <c r="G43" s="41"/>
      <c r="H43" s="43"/>
      <c r="I43" s="39" t="str">
        <f aca="false">IF(OR(F43="",H43=""),"",F43*H43)</f>
        <v/>
      </c>
      <c r="J43" s="41"/>
      <c r="K43" s="19"/>
    </row>
    <row r="44" customFormat="false" ht="18" hidden="false" customHeight="true" outlineLevel="0" collapsed="false">
      <c r="A44" s="35"/>
      <c r="B44" s="12"/>
      <c r="C44" s="36" t="str">
        <f aca="false">IFERROR(INDEX('DIN 276 – Referenz'!$D$6:$D$78,MATCH(B44,'DIN 276 – Referenz'!$C$6:$C$78,0)),"")</f>
        <v/>
      </c>
      <c r="D44" s="13"/>
      <c r="E44" s="13"/>
      <c r="F44" s="37"/>
      <c r="G44" s="35"/>
      <c r="H44" s="38"/>
      <c r="I44" s="39" t="str">
        <f aca="false">IF(OR(F44="",H44=""),"",F44*H44)</f>
        <v/>
      </c>
      <c r="J44" s="35"/>
      <c r="K44" s="13"/>
    </row>
    <row r="45" customFormat="false" ht="18" hidden="false" customHeight="true" outlineLevel="0" collapsed="false">
      <c r="A45" s="41"/>
      <c r="B45" s="18"/>
      <c r="C45" s="36" t="str">
        <f aca="false">IFERROR(INDEX('DIN 276 – Referenz'!$D$6:$D$78,MATCH(B45,'DIN 276 – Referenz'!$C$6:$C$78,0)),"")</f>
        <v/>
      </c>
      <c r="D45" s="19"/>
      <c r="E45" s="19"/>
      <c r="F45" s="42"/>
      <c r="G45" s="41"/>
      <c r="H45" s="43"/>
      <c r="I45" s="39" t="str">
        <f aca="false">IF(OR(F45="",H45=""),"",F45*H45)</f>
        <v/>
      </c>
      <c r="J45" s="41"/>
      <c r="K45" s="19"/>
    </row>
    <row r="46" customFormat="false" ht="18" hidden="false" customHeight="true" outlineLevel="0" collapsed="false">
      <c r="A46" s="35"/>
      <c r="B46" s="12"/>
      <c r="C46" s="36" t="str">
        <f aca="false">IFERROR(INDEX('DIN 276 – Referenz'!$D$6:$D$78,MATCH(B46,'DIN 276 – Referenz'!$C$6:$C$78,0)),"")</f>
        <v/>
      </c>
      <c r="D46" s="13"/>
      <c r="E46" s="13"/>
      <c r="F46" s="37"/>
      <c r="G46" s="35"/>
      <c r="H46" s="38"/>
      <c r="I46" s="39" t="str">
        <f aca="false">IF(OR(F46="",H46=""),"",F46*H46)</f>
        <v/>
      </c>
      <c r="J46" s="35"/>
      <c r="K46" s="13"/>
    </row>
    <row r="47" customFormat="false" ht="18" hidden="false" customHeight="true" outlineLevel="0" collapsed="false">
      <c r="A47" s="41"/>
      <c r="B47" s="18"/>
      <c r="C47" s="36" t="str">
        <f aca="false">IFERROR(INDEX('DIN 276 – Referenz'!$D$6:$D$78,MATCH(B47,'DIN 276 – Referenz'!$C$6:$C$78,0)),"")</f>
        <v/>
      </c>
      <c r="D47" s="19"/>
      <c r="E47" s="19"/>
      <c r="F47" s="42"/>
      <c r="G47" s="41"/>
      <c r="H47" s="43"/>
      <c r="I47" s="39" t="str">
        <f aca="false">IF(OR(F47="",H47=""),"",F47*H47)</f>
        <v/>
      </c>
      <c r="J47" s="41"/>
      <c r="K47" s="19"/>
    </row>
    <row r="48" customFormat="false" ht="18" hidden="false" customHeight="true" outlineLevel="0" collapsed="false">
      <c r="A48" s="35"/>
      <c r="B48" s="12"/>
      <c r="C48" s="36" t="str">
        <f aca="false">IFERROR(INDEX('DIN 276 – Referenz'!$D$6:$D$78,MATCH(B48,'DIN 276 – Referenz'!$C$6:$C$78,0)),"")</f>
        <v/>
      </c>
      <c r="D48" s="13"/>
      <c r="E48" s="13"/>
      <c r="F48" s="37"/>
      <c r="G48" s="35"/>
      <c r="H48" s="38"/>
      <c r="I48" s="39" t="str">
        <f aca="false">IF(OR(F48="",H48=""),"",F48*H48)</f>
        <v/>
      </c>
      <c r="J48" s="35"/>
      <c r="K48" s="13"/>
    </row>
    <row r="49" customFormat="false" ht="18" hidden="false" customHeight="true" outlineLevel="0" collapsed="false">
      <c r="A49" s="41"/>
      <c r="B49" s="18"/>
      <c r="C49" s="36" t="str">
        <f aca="false">IFERROR(INDEX('DIN 276 – Referenz'!$D$6:$D$78,MATCH(B49,'DIN 276 – Referenz'!$C$6:$C$78,0)),"")</f>
        <v/>
      </c>
      <c r="D49" s="19"/>
      <c r="E49" s="19"/>
      <c r="F49" s="42"/>
      <c r="G49" s="41"/>
      <c r="H49" s="43"/>
      <c r="I49" s="39" t="str">
        <f aca="false">IF(OR(F49="",H49=""),"",F49*H49)</f>
        <v/>
      </c>
      <c r="J49" s="41"/>
      <c r="K49" s="19"/>
    </row>
    <row r="50" customFormat="false" ht="18" hidden="false" customHeight="true" outlineLevel="0" collapsed="false">
      <c r="A50" s="35"/>
      <c r="B50" s="12"/>
      <c r="C50" s="36" t="str">
        <f aca="false">IFERROR(INDEX('DIN 276 – Referenz'!$D$6:$D$78,MATCH(B50,'DIN 276 – Referenz'!$C$6:$C$78,0)),"")</f>
        <v/>
      </c>
      <c r="D50" s="13"/>
      <c r="E50" s="13"/>
      <c r="F50" s="37"/>
      <c r="G50" s="35"/>
      <c r="H50" s="38"/>
      <c r="I50" s="39" t="str">
        <f aca="false">IF(OR(F50="",H50=""),"",F50*H50)</f>
        <v/>
      </c>
      <c r="J50" s="35"/>
      <c r="K50" s="13"/>
    </row>
    <row r="51" customFormat="false" ht="18" hidden="false" customHeight="true" outlineLevel="0" collapsed="false">
      <c r="A51" s="41"/>
      <c r="B51" s="18"/>
      <c r="C51" s="36" t="str">
        <f aca="false">IFERROR(INDEX('DIN 276 – Referenz'!$D$6:$D$78,MATCH(B51,'DIN 276 – Referenz'!$C$6:$C$78,0)),"")</f>
        <v/>
      </c>
      <c r="D51" s="19"/>
      <c r="E51" s="19"/>
      <c r="F51" s="42"/>
      <c r="G51" s="41"/>
      <c r="H51" s="43"/>
      <c r="I51" s="39" t="str">
        <f aca="false">IF(OR(F51="",H51=""),"",F51*H51)</f>
        <v/>
      </c>
      <c r="J51" s="41"/>
      <c r="K51" s="19"/>
    </row>
    <row r="52" customFormat="false" ht="18" hidden="false" customHeight="true" outlineLevel="0" collapsed="false">
      <c r="A52" s="35"/>
      <c r="B52" s="12"/>
      <c r="C52" s="36" t="str">
        <f aca="false">IFERROR(INDEX('DIN 276 – Referenz'!$D$6:$D$78,MATCH(B52,'DIN 276 – Referenz'!$C$6:$C$78,0)),"")</f>
        <v/>
      </c>
      <c r="D52" s="13"/>
      <c r="E52" s="13"/>
      <c r="F52" s="37"/>
      <c r="G52" s="35"/>
      <c r="H52" s="38"/>
      <c r="I52" s="39" t="str">
        <f aca="false">IF(OR(F52="",H52=""),"",F52*H52)</f>
        <v/>
      </c>
      <c r="J52" s="35"/>
      <c r="K52" s="13"/>
    </row>
    <row r="53" customFormat="false" ht="18" hidden="false" customHeight="true" outlineLevel="0" collapsed="false">
      <c r="A53" s="41"/>
      <c r="B53" s="18"/>
      <c r="C53" s="36" t="str">
        <f aca="false">IFERROR(INDEX('DIN 276 – Referenz'!$D$6:$D$78,MATCH(B53,'DIN 276 – Referenz'!$C$6:$C$78,0)),"")</f>
        <v/>
      </c>
      <c r="D53" s="19"/>
      <c r="E53" s="19"/>
      <c r="F53" s="42"/>
      <c r="G53" s="41"/>
      <c r="H53" s="43"/>
      <c r="I53" s="39" t="str">
        <f aca="false">IF(OR(F53="",H53=""),"",F53*H53)</f>
        <v/>
      </c>
      <c r="J53" s="41"/>
      <c r="K53" s="19"/>
    </row>
    <row r="54" customFormat="false" ht="18" hidden="false" customHeight="true" outlineLevel="0" collapsed="false">
      <c r="A54" s="35"/>
      <c r="B54" s="12"/>
      <c r="C54" s="36" t="str">
        <f aca="false">IFERROR(INDEX('DIN 276 – Referenz'!$D$6:$D$78,MATCH(B54,'DIN 276 – Referenz'!$C$6:$C$78,0)),"")</f>
        <v/>
      </c>
      <c r="D54" s="13"/>
      <c r="E54" s="13"/>
      <c r="F54" s="37"/>
      <c r="G54" s="35"/>
      <c r="H54" s="38"/>
      <c r="I54" s="39" t="str">
        <f aca="false">IF(OR(F54="",H54=""),"",F54*H54)</f>
        <v/>
      </c>
      <c r="J54" s="35"/>
      <c r="K54" s="13"/>
    </row>
    <row r="55" customFormat="false" ht="18" hidden="false" customHeight="true" outlineLevel="0" collapsed="false">
      <c r="A55" s="41"/>
      <c r="B55" s="18"/>
      <c r="C55" s="36" t="str">
        <f aca="false">IFERROR(INDEX('DIN 276 – Referenz'!$D$6:$D$78,MATCH(B55,'DIN 276 – Referenz'!$C$6:$C$78,0)),"")</f>
        <v/>
      </c>
      <c r="D55" s="19"/>
      <c r="E55" s="19"/>
      <c r="F55" s="42"/>
      <c r="G55" s="41"/>
      <c r="H55" s="43"/>
      <c r="I55" s="39" t="str">
        <f aca="false">IF(OR(F55="",H55=""),"",F55*H55)</f>
        <v/>
      </c>
      <c r="J55" s="41"/>
      <c r="K55" s="19"/>
    </row>
    <row r="56" customFormat="false" ht="18" hidden="false" customHeight="true" outlineLevel="0" collapsed="false">
      <c r="A56" s="35"/>
      <c r="B56" s="12"/>
      <c r="C56" s="36" t="str">
        <f aca="false">IFERROR(INDEX('DIN 276 – Referenz'!$D$6:$D$78,MATCH(B56,'DIN 276 – Referenz'!$C$6:$C$78,0)),"")</f>
        <v/>
      </c>
      <c r="D56" s="13"/>
      <c r="E56" s="13"/>
      <c r="F56" s="37"/>
      <c r="G56" s="35"/>
      <c r="H56" s="38"/>
      <c r="I56" s="39" t="str">
        <f aca="false">IF(OR(F56="",H56=""),"",F56*H56)</f>
        <v/>
      </c>
      <c r="J56" s="35"/>
      <c r="K56" s="13"/>
    </row>
    <row r="57" customFormat="false" ht="18" hidden="false" customHeight="true" outlineLevel="0" collapsed="false">
      <c r="A57" s="41"/>
      <c r="B57" s="18"/>
      <c r="C57" s="36" t="str">
        <f aca="false">IFERROR(INDEX('DIN 276 – Referenz'!$D$6:$D$78,MATCH(B57,'DIN 276 – Referenz'!$C$6:$C$78,0)),"")</f>
        <v/>
      </c>
      <c r="D57" s="19"/>
      <c r="E57" s="19"/>
      <c r="F57" s="42"/>
      <c r="G57" s="41"/>
      <c r="H57" s="43"/>
      <c r="I57" s="39" t="str">
        <f aca="false">IF(OR(F57="",H57=""),"",F57*H57)</f>
        <v/>
      </c>
      <c r="J57" s="41"/>
      <c r="K57" s="19"/>
    </row>
    <row r="58" customFormat="false" ht="18" hidden="false" customHeight="true" outlineLevel="0" collapsed="false">
      <c r="A58" s="35"/>
      <c r="B58" s="12"/>
      <c r="C58" s="36" t="str">
        <f aca="false">IFERROR(INDEX('DIN 276 – Referenz'!$D$6:$D$78,MATCH(B58,'DIN 276 – Referenz'!$C$6:$C$78,0)),"")</f>
        <v/>
      </c>
      <c r="D58" s="13"/>
      <c r="E58" s="13"/>
      <c r="F58" s="37"/>
      <c r="G58" s="35"/>
      <c r="H58" s="38"/>
      <c r="I58" s="39" t="str">
        <f aca="false">IF(OR(F58="",H58=""),"",F58*H58)</f>
        <v/>
      </c>
      <c r="J58" s="35"/>
      <c r="K58" s="13"/>
    </row>
    <row r="59" customFormat="false" ht="18" hidden="false" customHeight="true" outlineLevel="0" collapsed="false">
      <c r="A59" s="41"/>
      <c r="B59" s="18"/>
      <c r="C59" s="36" t="str">
        <f aca="false">IFERROR(INDEX('DIN 276 – Referenz'!$D$6:$D$78,MATCH(B59,'DIN 276 – Referenz'!$C$6:$C$78,0)),"")</f>
        <v/>
      </c>
      <c r="D59" s="19"/>
      <c r="E59" s="19"/>
      <c r="F59" s="42"/>
      <c r="G59" s="41"/>
      <c r="H59" s="43"/>
      <c r="I59" s="39" t="str">
        <f aca="false">IF(OR(F59="",H59=""),"",F59*H59)</f>
        <v/>
      </c>
      <c r="J59" s="41"/>
      <c r="K59" s="19"/>
    </row>
    <row r="60" customFormat="false" ht="18" hidden="false" customHeight="true" outlineLevel="0" collapsed="false">
      <c r="A60" s="35"/>
      <c r="B60" s="12"/>
      <c r="C60" s="36" t="str">
        <f aca="false">IFERROR(INDEX('DIN 276 – Referenz'!$D$6:$D$78,MATCH(B60,'DIN 276 – Referenz'!$C$6:$C$78,0)),"")</f>
        <v/>
      </c>
      <c r="D60" s="13"/>
      <c r="E60" s="13"/>
      <c r="F60" s="37"/>
      <c r="G60" s="35"/>
      <c r="H60" s="38"/>
      <c r="I60" s="39" t="str">
        <f aca="false">IF(OR(F60="",H60=""),"",F60*H60)</f>
        <v/>
      </c>
      <c r="J60" s="35"/>
      <c r="K60" s="13"/>
    </row>
    <row r="61" customFormat="false" ht="18" hidden="false" customHeight="true" outlineLevel="0" collapsed="false">
      <c r="A61" s="41"/>
      <c r="B61" s="18"/>
      <c r="C61" s="36" t="str">
        <f aca="false">IFERROR(INDEX('DIN 276 – Referenz'!$D$6:$D$78,MATCH(B61,'DIN 276 – Referenz'!$C$6:$C$78,0)),"")</f>
        <v/>
      </c>
      <c r="D61" s="19"/>
      <c r="E61" s="19"/>
      <c r="F61" s="42"/>
      <c r="G61" s="41"/>
      <c r="H61" s="43"/>
      <c r="I61" s="39" t="str">
        <f aca="false">IF(OR(F61="",H61=""),"",F61*H61)</f>
        <v/>
      </c>
      <c r="J61" s="41"/>
      <c r="K61" s="19"/>
    </row>
    <row r="62" customFormat="false" ht="18" hidden="false" customHeight="true" outlineLevel="0" collapsed="false">
      <c r="A62" s="35"/>
      <c r="B62" s="12"/>
      <c r="C62" s="36" t="str">
        <f aca="false">IFERROR(INDEX('DIN 276 – Referenz'!$D$6:$D$78,MATCH(B62,'DIN 276 – Referenz'!$C$6:$C$78,0)),"")</f>
        <v/>
      </c>
      <c r="D62" s="13"/>
      <c r="E62" s="13"/>
      <c r="F62" s="37"/>
      <c r="G62" s="35"/>
      <c r="H62" s="38"/>
      <c r="I62" s="39" t="str">
        <f aca="false">IF(OR(F62="",H62=""),"",F62*H62)</f>
        <v/>
      </c>
      <c r="J62" s="35"/>
      <c r="K62" s="13"/>
    </row>
    <row r="63" customFormat="false" ht="18" hidden="false" customHeight="true" outlineLevel="0" collapsed="false">
      <c r="A63" s="41"/>
      <c r="B63" s="18"/>
      <c r="C63" s="36" t="str">
        <f aca="false">IFERROR(INDEX('DIN 276 – Referenz'!$D$6:$D$78,MATCH(B63,'DIN 276 – Referenz'!$C$6:$C$78,0)),"")</f>
        <v/>
      </c>
      <c r="D63" s="19"/>
      <c r="E63" s="19"/>
      <c r="F63" s="42"/>
      <c r="G63" s="41"/>
      <c r="H63" s="43"/>
      <c r="I63" s="39" t="str">
        <f aca="false">IF(OR(F63="",H63=""),"",F63*H63)</f>
        <v/>
      </c>
      <c r="J63" s="41"/>
      <c r="K63" s="19"/>
    </row>
    <row r="64" customFormat="false" ht="18" hidden="false" customHeight="true" outlineLevel="0" collapsed="false">
      <c r="A64" s="35"/>
      <c r="B64" s="12"/>
      <c r="C64" s="36" t="str">
        <f aca="false">IFERROR(INDEX('DIN 276 – Referenz'!$D$6:$D$78,MATCH(B64,'DIN 276 – Referenz'!$C$6:$C$78,0)),"")</f>
        <v/>
      </c>
      <c r="D64" s="13"/>
      <c r="E64" s="13"/>
      <c r="F64" s="37"/>
      <c r="G64" s="35"/>
      <c r="H64" s="38"/>
      <c r="I64" s="39" t="str">
        <f aca="false">IF(OR(F64="",H64=""),"",F64*H64)</f>
        <v/>
      </c>
      <c r="J64" s="35"/>
      <c r="K64" s="13"/>
    </row>
    <row r="65" customFormat="false" ht="18" hidden="false" customHeight="true" outlineLevel="0" collapsed="false">
      <c r="A65" s="41"/>
      <c r="B65" s="18"/>
      <c r="C65" s="36" t="str">
        <f aca="false">IFERROR(INDEX('DIN 276 – Referenz'!$D$6:$D$78,MATCH(B65,'DIN 276 – Referenz'!$C$6:$C$78,0)),"")</f>
        <v/>
      </c>
      <c r="D65" s="19"/>
      <c r="E65" s="19"/>
      <c r="F65" s="42"/>
      <c r="G65" s="41"/>
      <c r="H65" s="43"/>
      <c r="I65" s="39" t="str">
        <f aca="false">IF(OR(F65="",H65=""),"",F65*H65)</f>
        <v/>
      </c>
      <c r="J65" s="41"/>
      <c r="K65" s="19"/>
    </row>
    <row r="66" customFormat="false" ht="24" hidden="false" customHeight="true" outlineLevel="0" collapsed="false">
      <c r="A66" s="45" t="s">
        <v>114</v>
      </c>
      <c r="B66" s="45"/>
      <c r="C66" s="45"/>
      <c r="D66" s="45"/>
      <c r="E66" s="45"/>
      <c r="F66" s="45"/>
      <c r="G66" s="45"/>
      <c r="H66" s="45"/>
      <c r="I66" s="46" t="n">
        <f aca="false">SUM(I6:I65)</f>
        <v>2666240</v>
      </c>
      <c r="J66" s="47"/>
      <c r="K66" s="47"/>
    </row>
  </sheetData>
  <autoFilter ref="A5:K65"/>
  <mergeCells count="4">
    <mergeCell ref="A1:K2"/>
    <mergeCell ref="A4:K4"/>
    <mergeCell ref="A66:H66"/>
    <mergeCell ref="J66:K66"/>
  </mergeCells>
  <conditionalFormatting sqref="J6:J65">
    <cfRule type="cellIs" priority="2" operator="equal" aboveAverage="0" equalAverage="0" bottom="0" percent="0" rank="0" text="" dxfId="16">
      <formula>"Geschätzt"</formula>
    </cfRule>
    <cfRule type="cellIs" priority="3" operator="equal" aboveAverage="0" equalAverage="0" bottom="0" percent="0" rank="0" text="" dxfId="17">
      <formula>"Angebot liegt vor"</formula>
    </cfRule>
    <cfRule type="cellIs" priority="4" operator="equal" aboveAverage="0" equalAverage="0" bottom="0" percent="0" rank="0" text="" dxfId="18">
      <formula>"Beauftragt"</formula>
    </cfRule>
    <cfRule type="cellIs" priority="5" operator="equal" aboveAverage="0" equalAverage="0" bottom="0" percent="0" rank="0" text="" dxfId="19">
      <formula>"Abgerechnet"</formula>
    </cfRule>
  </conditionalFormatting>
  <dataValidations count="4">
    <dataValidation allowBlank="true" errorStyle="stop" operator="between" showDropDown="false" showErrorMessage="false" showInputMessage="false" sqref="B6:B65" type="list">
      <formula1>'DIN 276 – Referenz'!$C$6:$C$78</formula1>
      <formula2>0</formula2>
    </dataValidation>
    <dataValidation allowBlank="true" errorStyle="stop" operator="between" showDropDown="false" showErrorMessage="false" showInputMessage="false" sqref="G6:G65" type="list">
      <formula1>"psch,Stk,m,m²,m³,t,kg,h,%"</formula1>
      <formula2>0</formula2>
    </dataValidation>
    <dataValidation allowBlank="true" errorStyle="stop" operator="between" showDropDown="false" showErrorMessage="false" showInputMessage="false" sqref="E6:E65" type="list">
      <formula1>"Rohbau,Ausbau,Dachdeckung,Fenster/Türen,Sanitär,Heizung,Lüftung,Elektro,Aufzug,Außenanlagen,Planung,Sonstige"</formula1>
      <formula2>0</formula2>
    </dataValidation>
    <dataValidation allowBlank="true" errorStyle="stop" operator="between" showDropDown="false" showErrorMessage="false" showInputMessage="false" sqref="J6:J65" type="list">
      <formula1>"Geschätzt,Angebot liegt vor,Beauftragt,Abgerechnet"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8842B"/>
    <pageSetUpPr fitToPage="true"/>
  </sheetPr>
  <dimension ref="B2:E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"/>
    <col collapsed="false" customWidth="true" hidden="false" outlineLevel="0" max="3" min="3" style="0" width="12"/>
    <col collapsed="false" customWidth="true" hidden="false" outlineLevel="0" max="4" min="4" style="0" width="60"/>
    <col collapsed="false" customWidth="true" hidden="false" outlineLevel="0" max="5" min="5" style="0" width="16"/>
  </cols>
  <sheetData>
    <row r="2" customFormat="false" ht="12" hidden="false" customHeight="true" outlineLevel="0" collapsed="false">
      <c r="B2" s="48" t="s">
        <v>115</v>
      </c>
      <c r="C2" s="48"/>
      <c r="D2" s="48"/>
      <c r="E2" s="48"/>
    </row>
    <row r="3" customFormat="false" ht="25.5" hidden="false" customHeight="true" outlineLevel="0" collapsed="false">
      <c r="B3" s="48"/>
      <c r="C3" s="48"/>
      <c r="D3" s="48"/>
      <c r="E3" s="48"/>
    </row>
    <row r="4" customFormat="false" ht="3" hidden="false" customHeight="true" outlineLevel="0" collapsed="false">
      <c r="B4" s="3"/>
      <c r="C4" s="3"/>
      <c r="D4" s="3"/>
      <c r="E4" s="3"/>
    </row>
    <row r="5" customFormat="false" ht="19.5" hidden="false" customHeight="true" outlineLevel="0" collapsed="false">
      <c r="B5" s="49" t="s">
        <v>116</v>
      </c>
      <c r="C5" s="49" t="s">
        <v>52</v>
      </c>
      <c r="D5" s="50" t="s">
        <v>117</v>
      </c>
      <c r="E5" s="49" t="s">
        <v>118</v>
      </c>
    </row>
    <row r="6" customFormat="false" ht="15" hidden="false" customHeight="false" outlineLevel="0" collapsed="false">
      <c r="B6" s="51" t="n">
        <v>1</v>
      </c>
      <c r="C6" s="51" t="n">
        <v>100</v>
      </c>
      <c r="D6" s="52" t="s">
        <v>32</v>
      </c>
      <c r="E6" s="51" t="s">
        <v>119</v>
      </c>
    </row>
    <row r="7" customFormat="false" ht="15" hidden="false" customHeight="false" outlineLevel="0" collapsed="false">
      <c r="B7" s="53" t="n">
        <v>2</v>
      </c>
      <c r="C7" s="54" t="n">
        <v>110</v>
      </c>
      <c r="D7" s="55" t="s">
        <v>120</v>
      </c>
      <c r="E7" s="56"/>
    </row>
    <row r="8" customFormat="false" ht="15" hidden="false" customHeight="false" outlineLevel="0" collapsed="false">
      <c r="B8" s="53" t="n">
        <v>2</v>
      </c>
      <c r="C8" s="54" t="n">
        <v>120</v>
      </c>
      <c r="D8" s="55" t="s">
        <v>121</v>
      </c>
      <c r="E8" s="56"/>
    </row>
    <row r="9" customFormat="false" ht="15" hidden="false" customHeight="false" outlineLevel="0" collapsed="false">
      <c r="B9" s="53" t="n">
        <v>2</v>
      </c>
      <c r="C9" s="54" t="n">
        <v>130</v>
      </c>
      <c r="D9" s="55" t="s">
        <v>122</v>
      </c>
      <c r="E9" s="56"/>
    </row>
    <row r="10" customFormat="false" ht="15" hidden="false" customHeight="false" outlineLevel="0" collapsed="false">
      <c r="B10" s="53" t="n">
        <v>2</v>
      </c>
      <c r="C10" s="54" t="n">
        <v>190</v>
      </c>
      <c r="D10" s="55" t="s">
        <v>123</v>
      </c>
      <c r="E10" s="56"/>
    </row>
    <row r="11" customFormat="false" ht="15" hidden="false" customHeight="false" outlineLevel="0" collapsed="false">
      <c r="B11" s="51" t="n">
        <v>1</v>
      </c>
      <c r="C11" s="51" t="n">
        <v>200</v>
      </c>
      <c r="D11" s="52" t="s">
        <v>33</v>
      </c>
      <c r="E11" s="51" t="s">
        <v>119</v>
      </c>
    </row>
    <row r="12" customFormat="false" ht="15" hidden="false" customHeight="false" outlineLevel="0" collapsed="false">
      <c r="B12" s="53" t="n">
        <v>2</v>
      </c>
      <c r="C12" s="54" t="n">
        <v>210</v>
      </c>
      <c r="D12" s="55" t="s">
        <v>124</v>
      </c>
      <c r="E12" s="56"/>
    </row>
    <row r="13" customFormat="false" ht="15" hidden="false" customHeight="false" outlineLevel="0" collapsed="false">
      <c r="B13" s="53" t="n">
        <v>2</v>
      </c>
      <c r="C13" s="54" t="n">
        <v>220</v>
      </c>
      <c r="D13" s="55" t="s">
        <v>125</v>
      </c>
      <c r="E13" s="56"/>
    </row>
    <row r="14" customFormat="false" ht="15" hidden="false" customHeight="false" outlineLevel="0" collapsed="false">
      <c r="B14" s="53" t="n">
        <v>2</v>
      </c>
      <c r="C14" s="54" t="n">
        <v>230</v>
      </c>
      <c r="D14" s="55" t="s">
        <v>126</v>
      </c>
      <c r="E14" s="56"/>
    </row>
    <row r="15" customFormat="false" ht="15" hidden="false" customHeight="false" outlineLevel="0" collapsed="false">
      <c r="B15" s="53" t="n">
        <v>2</v>
      </c>
      <c r="C15" s="54" t="n">
        <v>240</v>
      </c>
      <c r="D15" s="55" t="s">
        <v>127</v>
      </c>
      <c r="E15" s="56"/>
    </row>
    <row r="16" customFormat="false" ht="15" hidden="false" customHeight="false" outlineLevel="0" collapsed="false">
      <c r="B16" s="53" t="n">
        <v>2</v>
      </c>
      <c r="C16" s="54" t="n">
        <v>250</v>
      </c>
      <c r="D16" s="55" t="s">
        <v>128</v>
      </c>
      <c r="E16" s="56"/>
    </row>
    <row r="17" customFormat="false" ht="15" hidden="false" customHeight="false" outlineLevel="0" collapsed="false">
      <c r="B17" s="53" t="n">
        <v>2</v>
      </c>
      <c r="C17" s="54" t="n">
        <v>290</v>
      </c>
      <c r="D17" s="55" t="s">
        <v>129</v>
      </c>
      <c r="E17" s="56"/>
    </row>
    <row r="18" customFormat="false" ht="15" hidden="false" customHeight="false" outlineLevel="0" collapsed="false">
      <c r="B18" s="51" t="n">
        <v>1</v>
      </c>
      <c r="C18" s="51" t="n">
        <v>300</v>
      </c>
      <c r="D18" s="52" t="s">
        <v>34</v>
      </c>
      <c r="E18" s="51" t="s">
        <v>130</v>
      </c>
    </row>
    <row r="19" customFormat="false" ht="15" hidden="false" customHeight="false" outlineLevel="0" collapsed="false">
      <c r="B19" s="53" t="n">
        <v>2</v>
      </c>
      <c r="C19" s="54" t="n">
        <v>310</v>
      </c>
      <c r="D19" s="55" t="s">
        <v>131</v>
      </c>
      <c r="E19" s="56"/>
    </row>
    <row r="20" customFormat="false" ht="15" hidden="false" customHeight="false" outlineLevel="0" collapsed="false">
      <c r="B20" s="53" t="n">
        <v>3</v>
      </c>
      <c r="C20" s="54" t="n">
        <v>311</v>
      </c>
      <c r="D20" s="57" t="s">
        <v>132</v>
      </c>
      <c r="E20" s="56"/>
    </row>
    <row r="21" customFormat="false" ht="15" hidden="false" customHeight="false" outlineLevel="0" collapsed="false">
      <c r="B21" s="53" t="n">
        <v>2</v>
      </c>
      <c r="C21" s="54" t="n">
        <v>320</v>
      </c>
      <c r="D21" s="55" t="s">
        <v>133</v>
      </c>
      <c r="E21" s="56"/>
    </row>
    <row r="22" customFormat="false" ht="15" hidden="false" customHeight="false" outlineLevel="0" collapsed="false">
      <c r="B22" s="53" t="n">
        <v>3</v>
      </c>
      <c r="C22" s="54" t="n">
        <v>322</v>
      </c>
      <c r="D22" s="57" t="s">
        <v>134</v>
      </c>
      <c r="E22" s="56"/>
    </row>
    <row r="23" customFormat="false" ht="15" hidden="false" customHeight="false" outlineLevel="0" collapsed="false">
      <c r="B23" s="53" t="n">
        <v>2</v>
      </c>
      <c r="C23" s="54" t="n">
        <v>330</v>
      </c>
      <c r="D23" s="55" t="s">
        <v>135</v>
      </c>
      <c r="E23" s="56"/>
    </row>
    <row r="24" customFormat="false" ht="15" hidden="false" customHeight="false" outlineLevel="0" collapsed="false">
      <c r="B24" s="53" t="n">
        <v>3</v>
      </c>
      <c r="C24" s="54" t="n">
        <v>331</v>
      </c>
      <c r="D24" s="57" t="s">
        <v>136</v>
      </c>
      <c r="E24" s="56"/>
    </row>
    <row r="25" customFormat="false" ht="15" hidden="false" customHeight="false" outlineLevel="0" collapsed="false">
      <c r="B25" s="53" t="n">
        <v>3</v>
      </c>
      <c r="C25" s="54" t="n">
        <v>334</v>
      </c>
      <c r="D25" s="57" t="s">
        <v>137</v>
      </c>
      <c r="E25" s="56"/>
    </row>
    <row r="26" customFormat="false" ht="15" hidden="false" customHeight="false" outlineLevel="0" collapsed="false">
      <c r="B26" s="53" t="n">
        <v>3</v>
      </c>
      <c r="C26" s="54" t="n">
        <v>336</v>
      </c>
      <c r="D26" s="57" t="s">
        <v>138</v>
      </c>
      <c r="E26" s="56"/>
    </row>
    <row r="27" customFormat="false" ht="15" hidden="false" customHeight="false" outlineLevel="0" collapsed="false">
      <c r="B27" s="53" t="n">
        <v>2</v>
      </c>
      <c r="C27" s="54" t="n">
        <v>340</v>
      </c>
      <c r="D27" s="55" t="s">
        <v>139</v>
      </c>
      <c r="E27" s="56"/>
    </row>
    <row r="28" customFormat="false" ht="15" hidden="false" customHeight="false" outlineLevel="0" collapsed="false">
      <c r="B28" s="53" t="n">
        <v>3</v>
      </c>
      <c r="C28" s="54" t="n">
        <v>341</v>
      </c>
      <c r="D28" s="57" t="s">
        <v>140</v>
      </c>
      <c r="E28" s="56"/>
    </row>
    <row r="29" customFormat="false" ht="15" hidden="false" customHeight="false" outlineLevel="0" collapsed="false">
      <c r="B29" s="53" t="n">
        <v>3</v>
      </c>
      <c r="C29" s="54" t="n">
        <v>344</v>
      </c>
      <c r="D29" s="57" t="s">
        <v>141</v>
      </c>
      <c r="E29" s="56"/>
    </row>
    <row r="30" customFormat="false" ht="15" hidden="false" customHeight="false" outlineLevel="0" collapsed="false">
      <c r="B30" s="53" t="n">
        <v>2</v>
      </c>
      <c r="C30" s="54" t="n">
        <v>350</v>
      </c>
      <c r="D30" s="55" t="s">
        <v>142</v>
      </c>
      <c r="E30" s="56"/>
    </row>
    <row r="31" customFormat="false" ht="15" hidden="false" customHeight="false" outlineLevel="0" collapsed="false">
      <c r="B31" s="53" t="n">
        <v>3</v>
      </c>
      <c r="C31" s="54" t="n">
        <v>351</v>
      </c>
      <c r="D31" s="57" t="s">
        <v>143</v>
      </c>
      <c r="E31" s="56"/>
    </row>
    <row r="32" customFormat="false" ht="15" hidden="false" customHeight="false" outlineLevel="0" collapsed="false">
      <c r="B32" s="53" t="n">
        <v>3</v>
      </c>
      <c r="C32" s="54" t="n">
        <v>352</v>
      </c>
      <c r="D32" s="57" t="s">
        <v>144</v>
      </c>
      <c r="E32" s="56"/>
    </row>
    <row r="33" customFormat="false" ht="15" hidden="false" customHeight="false" outlineLevel="0" collapsed="false">
      <c r="B33" s="53" t="n">
        <v>2</v>
      </c>
      <c r="C33" s="54" t="n">
        <v>360</v>
      </c>
      <c r="D33" s="55" t="s">
        <v>145</v>
      </c>
      <c r="E33" s="56"/>
    </row>
    <row r="34" customFormat="false" ht="15" hidden="false" customHeight="false" outlineLevel="0" collapsed="false">
      <c r="B34" s="53" t="n">
        <v>3</v>
      </c>
      <c r="C34" s="54" t="n">
        <v>361</v>
      </c>
      <c r="D34" s="57" t="s">
        <v>146</v>
      </c>
      <c r="E34" s="56"/>
    </row>
    <row r="35" customFormat="false" ht="15" hidden="false" customHeight="false" outlineLevel="0" collapsed="false">
      <c r="B35" s="53" t="n">
        <v>3</v>
      </c>
      <c r="C35" s="54" t="n">
        <v>363</v>
      </c>
      <c r="D35" s="57" t="s">
        <v>147</v>
      </c>
      <c r="E35" s="56"/>
    </row>
    <row r="36" customFormat="false" ht="15" hidden="false" customHeight="false" outlineLevel="0" collapsed="false">
      <c r="B36" s="53" t="n">
        <v>2</v>
      </c>
      <c r="C36" s="54" t="n">
        <v>370</v>
      </c>
      <c r="D36" s="55" t="s">
        <v>148</v>
      </c>
      <c r="E36" s="56"/>
    </row>
    <row r="37" customFormat="false" ht="15" hidden="false" customHeight="false" outlineLevel="0" collapsed="false">
      <c r="B37" s="53" t="n">
        <v>2</v>
      </c>
      <c r="C37" s="54" t="n">
        <v>380</v>
      </c>
      <c r="D37" s="55" t="s">
        <v>149</v>
      </c>
      <c r="E37" s="56"/>
    </row>
    <row r="38" customFormat="false" ht="15" hidden="false" customHeight="false" outlineLevel="0" collapsed="false">
      <c r="B38" s="53" t="n">
        <v>2</v>
      </c>
      <c r="C38" s="54" t="n">
        <v>390</v>
      </c>
      <c r="D38" s="55" t="s">
        <v>150</v>
      </c>
      <c r="E38" s="56"/>
    </row>
    <row r="39" customFormat="false" ht="15" hidden="false" customHeight="false" outlineLevel="0" collapsed="false">
      <c r="B39" s="51" t="n">
        <v>1</v>
      </c>
      <c r="C39" s="51" t="n">
        <v>400</v>
      </c>
      <c r="D39" s="52" t="s">
        <v>35</v>
      </c>
      <c r="E39" s="51" t="s">
        <v>130</v>
      </c>
    </row>
    <row r="40" customFormat="false" ht="15" hidden="false" customHeight="false" outlineLevel="0" collapsed="false">
      <c r="B40" s="53" t="n">
        <v>2</v>
      </c>
      <c r="C40" s="54" t="n">
        <v>410</v>
      </c>
      <c r="D40" s="55" t="s">
        <v>151</v>
      </c>
      <c r="E40" s="56"/>
    </row>
    <row r="41" customFormat="false" ht="15" hidden="false" customHeight="false" outlineLevel="0" collapsed="false">
      <c r="B41" s="53" t="n">
        <v>3</v>
      </c>
      <c r="C41" s="54" t="n">
        <v>411</v>
      </c>
      <c r="D41" s="57" t="s">
        <v>152</v>
      </c>
      <c r="E41" s="56"/>
    </row>
    <row r="42" customFormat="false" ht="15" hidden="false" customHeight="false" outlineLevel="0" collapsed="false">
      <c r="B42" s="53" t="n">
        <v>2</v>
      </c>
      <c r="C42" s="54" t="n">
        <v>420</v>
      </c>
      <c r="D42" s="55" t="s">
        <v>153</v>
      </c>
      <c r="E42" s="56"/>
    </row>
    <row r="43" customFormat="false" ht="15" hidden="false" customHeight="false" outlineLevel="0" collapsed="false">
      <c r="B43" s="53" t="n">
        <v>3</v>
      </c>
      <c r="C43" s="54" t="n">
        <v>421</v>
      </c>
      <c r="D43" s="57" t="s">
        <v>154</v>
      </c>
      <c r="E43" s="56"/>
    </row>
    <row r="44" customFormat="false" ht="15" hidden="false" customHeight="false" outlineLevel="0" collapsed="false">
      <c r="B44" s="53" t="n">
        <v>2</v>
      </c>
      <c r="C44" s="54" t="n">
        <v>430</v>
      </c>
      <c r="D44" s="55" t="s">
        <v>155</v>
      </c>
      <c r="E44" s="56"/>
    </row>
    <row r="45" customFormat="false" ht="15" hidden="false" customHeight="false" outlineLevel="0" collapsed="false">
      <c r="B45" s="53" t="n">
        <v>2</v>
      </c>
      <c r="C45" s="54" t="n">
        <v>440</v>
      </c>
      <c r="D45" s="55" t="s">
        <v>156</v>
      </c>
      <c r="E45" s="56"/>
    </row>
    <row r="46" customFormat="false" ht="15" hidden="false" customHeight="false" outlineLevel="0" collapsed="false">
      <c r="B46" s="53" t="n">
        <v>2</v>
      </c>
      <c r="C46" s="54" t="n">
        <v>450</v>
      </c>
      <c r="D46" s="55" t="s">
        <v>157</v>
      </c>
      <c r="E46" s="56"/>
    </row>
    <row r="47" customFormat="false" ht="15" hidden="false" customHeight="false" outlineLevel="0" collapsed="false">
      <c r="B47" s="53" t="n">
        <v>2</v>
      </c>
      <c r="C47" s="54" t="n">
        <v>460</v>
      </c>
      <c r="D47" s="55" t="s">
        <v>158</v>
      </c>
      <c r="E47" s="56"/>
    </row>
    <row r="48" customFormat="false" ht="15" hidden="false" customHeight="false" outlineLevel="0" collapsed="false">
      <c r="B48" s="53" t="n">
        <v>2</v>
      </c>
      <c r="C48" s="54" t="n">
        <v>470</v>
      </c>
      <c r="D48" s="55" t="s">
        <v>159</v>
      </c>
      <c r="E48" s="56"/>
    </row>
    <row r="49" customFormat="false" ht="15" hidden="false" customHeight="false" outlineLevel="0" collapsed="false">
      <c r="B49" s="53" t="n">
        <v>2</v>
      </c>
      <c r="C49" s="54" t="n">
        <v>480</v>
      </c>
      <c r="D49" s="55" t="s">
        <v>160</v>
      </c>
      <c r="E49" s="56"/>
    </row>
    <row r="50" customFormat="false" ht="15" hidden="false" customHeight="false" outlineLevel="0" collapsed="false">
      <c r="B50" s="53" t="n">
        <v>2</v>
      </c>
      <c r="C50" s="54" t="n">
        <v>490</v>
      </c>
      <c r="D50" s="55" t="s">
        <v>161</v>
      </c>
      <c r="E50" s="56"/>
    </row>
    <row r="51" customFormat="false" ht="15" hidden="false" customHeight="false" outlineLevel="0" collapsed="false">
      <c r="B51" s="51" t="n">
        <v>1</v>
      </c>
      <c r="C51" s="51" t="n">
        <v>500</v>
      </c>
      <c r="D51" s="52" t="s">
        <v>36</v>
      </c>
      <c r="E51" s="51" t="s">
        <v>162</v>
      </c>
    </row>
    <row r="52" customFormat="false" ht="15" hidden="false" customHeight="false" outlineLevel="0" collapsed="false">
      <c r="B52" s="53" t="n">
        <v>2</v>
      </c>
      <c r="C52" s="54" t="n">
        <v>510</v>
      </c>
      <c r="D52" s="55" t="s">
        <v>163</v>
      </c>
      <c r="E52" s="56"/>
    </row>
    <row r="53" customFormat="false" ht="15" hidden="false" customHeight="false" outlineLevel="0" collapsed="false">
      <c r="B53" s="53" t="n">
        <v>2</v>
      </c>
      <c r="C53" s="54" t="n">
        <v>520</v>
      </c>
      <c r="D53" s="55" t="s">
        <v>133</v>
      </c>
      <c r="E53" s="56"/>
    </row>
    <row r="54" customFormat="false" ht="15" hidden="false" customHeight="false" outlineLevel="0" collapsed="false">
      <c r="B54" s="53" t="n">
        <v>2</v>
      </c>
      <c r="C54" s="54" t="n">
        <v>530</v>
      </c>
      <c r="D54" s="55" t="s">
        <v>164</v>
      </c>
      <c r="E54" s="56"/>
    </row>
    <row r="55" customFormat="false" ht="15" hidden="false" customHeight="false" outlineLevel="0" collapsed="false">
      <c r="B55" s="53" t="n">
        <v>2</v>
      </c>
      <c r="C55" s="54" t="n">
        <v>540</v>
      </c>
      <c r="D55" s="55" t="s">
        <v>165</v>
      </c>
      <c r="E55" s="56"/>
    </row>
    <row r="56" customFormat="false" ht="15" hidden="false" customHeight="false" outlineLevel="0" collapsed="false">
      <c r="B56" s="53" t="n">
        <v>2</v>
      </c>
      <c r="C56" s="54" t="n">
        <v>550</v>
      </c>
      <c r="D56" s="55" t="s">
        <v>166</v>
      </c>
      <c r="E56" s="56"/>
    </row>
    <row r="57" customFormat="false" ht="15" hidden="false" customHeight="false" outlineLevel="0" collapsed="false">
      <c r="B57" s="53" t="n">
        <v>2</v>
      </c>
      <c r="C57" s="54" t="n">
        <v>560</v>
      </c>
      <c r="D57" s="55" t="s">
        <v>167</v>
      </c>
      <c r="E57" s="56"/>
    </row>
    <row r="58" customFormat="false" ht="15" hidden="false" customHeight="false" outlineLevel="0" collapsed="false">
      <c r="B58" s="53" t="n">
        <v>2</v>
      </c>
      <c r="C58" s="54" t="n">
        <v>570</v>
      </c>
      <c r="D58" s="55" t="s">
        <v>168</v>
      </c>
      <c r="E58" s="56"/>
    </row>
    <row r="59" customFormat="false" ht="15" hidden="false" customHeight="false" outlineLevel="0" collapsed="false">
      <c r="B59" s="53" t="n">
        <v>2</v>
      </c>
      <c r="C59" s="54" t="n">
        <v>590</v>
      </c>
      <c r="D59" s="55" t="s">
        <v>169</v>
      </c>
      <c r="E59" s="56"/>
    </row>
    <row r="60" customFormat="false" ht="15" hidden="false" customHeight="false" outlineLevel="0" collapsed="false">
      <c r="B60" s="51" t="n">
        <v>1</v>
      </c>
      <c r="C60" s="51" t="n">
        <v>600</v>
      </c>
      <c r="D60" s="52" t="s">
        <v>37</v>
      </c>
      <c r="E60" s="51" t="s">
        <v>130</v>
      </c>
    </row>
    <row r="61" customFormat="false" ht="15" hidden="false" customHeight="false" outlineLevel="0" collapsed="false">
      <c r="B61" s="53" t="n">
        <v>2</v>
      </c>
      <c r="C61" s="54" t="n">
        <v>610</v>
      </c>
      <c r="D61" s="55" t="s">
        <v>170</v>
      </c>
      <c r="E61" s="56"/>
    </row>
    <row r="62" customFormat="false" ht="15" hidden="false" customHeight="false" outlineLevel="0" collapsed="false">
      <c r="B62" s="53" t="n">
        <v>2</v>
      </c>
      <c r="C62" s="54" t="n">
        <v>620</v>
      </c>
      <c r="D62" s="55" t="s">
        <v>171</v>
      </c>
      <c r="E62" s="56"/>
    </row>
    <row r="63" customFormat="false" ht="15" hidden="false" customHeight="false" outlineLevel="0" collapsed="false">
      <c r="B63" s="53" t="n">
        <v>2</v>
      </c>
      <c r="C63" s="54" t="n">
        <v>630</v>
      </c>
      <c r="D63" s="55" t="s">
        <v>107</v>
      </c>
      <c r="E63" s="56"/>
    </row>
    <row r="64" customFormat="false" ht="15" hidden="false" customHeight="false" outlineLevel="0" collapsed="false">
      <c r="B64" s="53" t="n">
        <v>2</v>
      </c>
      <c r="C64" s="54" t="n">
        <v>640</v>
      </c>
      <c r="D64" s="55" t="s">
        <v>172</v>
      </c>
      <c r="E64" s="56"/>
    </row>
    <row r="65" customFormat="false" ht="15" hidden="false" customHeight="false" outlineLevel="0" collapsed="false">
      <c r="B65" s="53" t="n">
        <v>2</v>
      </c>
      <c r="C65" s="54" t="n">
        <v>690</v>
      </c>
      <c r="D65" s="55" t="s">
        <v>173</v>
      </c>
      <c r="E65" s="56"/>
    </row>
    <row r="66" customFormat="false" ht="15" hidden="false" customHeight="false" outlineLevel="0" collapsed="false">
      <c r="B66" s="51" t="n">
        <v>1</v>
      </c>
      <c r="C66" s="51" t="n">
        <v>700</v>
      </c>
      <c r="D66" s="52" t="s">
        <v>38</v>
      </c>
      <c r="E66" s="51" t="s">
        <v>130</v>
      </c>
    </row>
    <row r="67" customFormat="false" ht="15" hidden="false" customHeight="false" outlineLevel="0" collapsed="false">
      <c r="B67" s="53" t="n">
        <v>2</v>
      </c>
      <c r="C67" s="54" t="n">
        <v>710</v>
      </c>
      <c r="D67" s="55" t="s">
        <v>174</v>
      </c>
      <c r="E67" s="56"/>
    </row>
    <row r="68" customFormat="false" ht="15" hidden="false" customHeight="false" outlineLevel="0" collapsed="false">
      <c r="B68" s="53" t="n">
        <v>2</v>
      </c>
      <c r="C68" s="54" t="n">
        <v>720</v>
      </c>
      <c r="D68" s="55" t="s">
        <v>175</v>
      </c>
      <c r="E68" s="56"/>
    </row>
    <row r="69" customFormat="false" ht="15" hidden="false" customHeight="false" outlineLevel="0" collapsed="false">
      <c r="B69" s="53" t="n">
        <v>2</v>
      </c>
      <c r="C69" s="54" t="n">
        <v>730</v>
      </c>
      <c r="D69" s="55" t="s">
        <v>176</v>
      </c>
      <c r="E69" s="56"/>
    </row>
    <row r="70" customFormat="false" ht="15" hidden="false" customHeight="false" outlineLevel="0" collapsed="false">
      <c r="B70" s="53" t="n">
        <v>2</v>
      </c>
      <c r="C70" s="54" t="n">
        <v>740</v>
      </c>
      <c r="D70" s="55" t="s">
        <v>177</v>
      </c>
      <c r="E70" s="56"/>
    </row>
    <row r="71" customFormat="false" ht="15" hidden="false" customHeight="false" outlineLevel="0" collapsed="false">
      <c r="B71" s="53" t="n">
        <v>2</v>
      </c>
      <c r="C71" s="54" t="n">
        <v>750</v>
      </c>
      <c r="D71" s="55" t="s">
        <v>178</v>
      </c>
      <c r="E71" s="56"/>
    </row>
    <row r="72" customFormat="false" ht="15" hidden="false" customHeight="false" outlineLevel="0" collapsed="false">
      <c r="B72" s="53" t="n">
        <v>2</v>
      </c>
      <c r="C72" s="54" t="n">
        <v>760</v>
      </c>
      <c r="D72" s="55" t="s">
        <v>179</v>
      </c>
      <c r="E72" s="56"/>
    </row>
    <row r="73" customFormat="false" ht="15" hidden="false" customHeight="false" outlineLevel="0" collapsed="false">
      <c r="B73" s="53" t="n">
        <v>2</v>
      </c>
      <c r="C73" s="54" t="n">
        <v>790</v>
      </c>
      <c r="D73" s="55" t="s">
        <v>180</v>
      </c>
      <c r="E73" s="56"/>
    </row>
    <row r="74" customFormat="false" ht="15" hidden="false" customHeight="false" outlineLevel="0" collapsed="false">
      <c r="B74" s="51" t="n">
        <v>1</v>
      </c>
      <c r="C74" s="51" t="n">
        <v>800</v>
      </c>
      <c r="D74" s="52" t="s">
        <v>39</v>
      </c>
      <c r="E74" s="51" t="s">
        <v>130</v>
      </c>
    </row>
    <row r="75" customFormat="false" ht="15" hidden="false" customHeight="false" outlineLevel="0" collapsed="false">
      <c r="B75" s="53" t="n">
        <v>2</v>
      </c>
      <c r="C75" s="54" t="n">
        <v>810</v>
      </c>
      <c r="D75" s="55" t="s">
        <v>181</v>
      </c>
      <c r="E75" s="56"/>
    </row>
    <row r="76" customFormat="false" ht="15" hidden="false" customHeight="false" outlineLevel="0" collapsed="false">
      <c r="B76" s="53" t="n">
        <v>2</v>
      </c>
      <c r="C76" s="54" t="n">
        <v>820</v>
      </c>
      <c r="D76" s="55" t="s">
        <v>182</v>
      </c>
      <c r="E76" s="56"/>
    </row>
    <row r="77" customFormat="false" ht="15" hidden="false" customHeight="false" outlineLevel="0" collapsed="false">
      <c r="B77" s="53" t="n">
        <v>2</v>
      </c>
      <c r="C77" s="54" t="n">
        <v>830</v>
      </c>
      <c r="D77" s="55" t="s">
        <v>183</v>
      </c>
      <c r="E77" s="56"/>
    </row>
    <row r="78" customFormat="false" ht="15" hidden="false" customHeight="false" outlineLevel="0" collapsed="false">
      <c r="B78" s="53" t="n">
        <v>2</v>
      </c>
      <c r="C78" s="54" t="n">
        <v>890</v>
      </c>
      <c r="D78" s="55" t="s">
        <v>184</v>
      </c>
      <c r="E78" s="56"/>
    </row>
  </sheetData>
  <mergeCells count="1">
    <mergeCell ref="B2:E3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2026-08-18T05:19:27Z</dcterms:created>
  <dc:creator>openpyxl</dc:creator>
  <dc:description/>
  <dc:language>en-US</dc:language>
  <cp:lastModifiedBy/>
  <dcterms:modified xsi:type="dcterms:W3CDTF">2026-08-18T05:19:27Z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