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esenabrechnung" sheetId="1" state="visible" r:id="rId3"/>
    <sheet name="Referenz" sheetId="2" state="visible" r:id="rId4"/>
  </sheets>
  <definedNames>
    <definedName function="false" hidden="false" localSheetId="1" name="_xlnm.Print_Area" vbProcedure="false">Referenz!$A$1:$I$24</definedName>
    <definedName function="false" hidden="false" localSheetId="0" name="_xlnm.Print_Area" vbProcedure="false">Spesenabrechnung!$A$1:$J$72</definedName>
    <definedName function="false" hidden="false" name="JaNein" vbProcedure="false">Referenz!$I$4:$I$5</definedName>
    <definedName function="false" hidden="false" name="Kategorie" vbProcedure="false">Referenz!$E$4:$E$15</definedName>
    <definedName function="false" hidden="false" name="KmMittel" vbProcedure="false">Referenz!$B$23:$B$24</definedName>
    <definedName function="false" hidden="false" name="KmSatzWert" vbProcedure="false">Referenz!$C$23:$C$24</definedName>
    <definedName function="false" hidden="false" name="MwStSatz" vbProcedure="false">Referenz!$C$5:$C$7</definedName>
    <definedName function="false" hidden="false" name="Reiseart" vbProcedure="false">Referenz!$B$10:$B$13</definedName>
    <definedName function="false" hidden="false" name="ReiseartWert" vbProcedure="false">Referenz!$C$10:$C$13</definedName>
    <definedName function="false" hidden="false" name="Zahlungsart" vbProcedure="false">Referenz!$G$4:$G$6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<sst xmlns="http://schemas.openxmlformats.org/spreadsheetml/2006/main" count="169" uniqueCount="129">
  <si>
    <t xml:space="preserve">Lindner &amp; Berg GmbH
Beispielstraße 12 · 40210 Düsseldorf
USt-IdNr. DE000000000</t>
  </si>
  <si>
    <t xml:space="preserve">SPESENABRECHNUNG</t>
  </si>
  <si>
    <t xml:space="preserve">Reisekosten- und Auslagenerstattung  ·  Geschäftsjahr 2026</t>
  </si>
  <si>
    <t xml:space="preserve">ANGABEN ZU MITARBEITER/IN UND REISE</t>
  </si>
  <si>
    <t xml:space="preserve">Name</t>
  </si>
  <si>
    <t xml:space="preserve">Julia Neumann</t>
  </si>
  <si>
    <t xml:space="preserve">Abrechnungsnummer</t>
  </si>
  <si>
    <t xml:space="preserve">SP-2026-0042</t>
  </si>
  <si>
    <t xml:space="preserve">Personalnummer</t>
  </si>
  <si>
    <t xml:space="preserve">MA-2041</t>
  </si>
  <si>
    <t xml:space="preserve">Abrechnungszeitraum</t>
  </si>
  <si>
    <t xml:space="preserve">09.03.2026 – 11.03.2026</t>
  </si>
  <si>
    <t xml:space="preserve">Abteilung</t>
  </si>
  <si>
    <t xml:space="preserve">Vertrieb</t>
  </si>
  <si>
    <t xml:space="preserve">Reiseziel</t>
  </si>
  <si>
    <t xml:space="preserve">Berlin</t>
  </si>
  <si>
    <t xml:space="preserve">Kostenstelle</t>
  </si>
  <si>
    <t xml:space="preserve">KST-4100</t>
  </si>
  <si>
    <t xml:space="preserve">Reisezweck</t>
  </si>
  <si>
    <t xml:space="preserve">Kundentermin &amp; Projektbesprechung</t>
  </si>
  <si>
    <t xml:space="preserve">E-Mail</t>
  </si>
  <si>
    <t xml:space="preserve">j.neumann@lindner-berg.de</t>
  </si>
  <si>
    <t xml:space="preserve">IBAN (Erstattung)</t>
  </si>
  <si>
    <t xml:space="preserve">DE00 1234 5678 9012 3456 00</t>
  </si>
  <si>
    <t xml:space="preserve">Reisebeginn</t>
  </si>
  <si>
    <t xml:space="preserve">Reiseende</t>
  </si>
  <si>
    <t xml:space="preserve">Reisedauer</t>
  </si>
  <si>
    <t xml:space="preserve">Bearbeitungsstatus</t>
  </si>
  <si>
    <t xml:space="preserve">Eingereicht – zur Genehmigung</t>
  </si>
  <si>
    <t xml:space="preserve">A</t>
  </si>
  <si>
    <t xml:space="preserve">BELEGE UND EINZELAUSGABEN</t>
  </si>
  <si>
    <t xml:space="preserve">Amber hinterlegte Felder ausfüllen · grau hinterlegte Felder berechnen sich automatisch · zu jedem Beleg das Original beifügen.</t>
  </si>
  <si>
    <t xml:space="preserve">Nr.</t>
  </si>
  <si>
    <t xml:space="preserve">Datum</t>
  </si>
  <si>
    <t xml:space="preserve">Kategorie</t>
  </si>
  <si>
    <t xml:space="preserve">Beschreibung / Beleg-Nr.</t>
  </si>
  <si>
    <t xml:space="preserve">Zahlungsart</t>
  </si>
  <si>
    <t xml:space="preserve">Brutto</t>
  </si>
  <si>
    <t xml:space="preserve">MwSt-Satz</t>
  </si>
  <si>
    <t xml:space="preserve">MwSt-Betrag</t>
  </si>
  <si>
    <t xml:space="preserve">Netto</t>
  </si>
  <si>
    <t xml:space="preserve">Beleg</t>
  </si>
  <si>
    <t xml:space="preserve">Bahn / Zug</t>
  </si>
  <si>
    <t xml:space="preserve">Bahn hin/zurück · Beleg 001</t>
  </si>
  <si>
    <t xml:space="preserve">Privat verauslagt</t>
  </si>
  <si>
    <t xml:space="preserve">Ja</t>
  </si>
  <si>
    <t xml:space="preserve">Übernachtung / Hotel</t>
  </si>
  <si>
    <t xml:space="preserve">Hotel, 2 Nächte · Beleg 002</t>
  </si>
  <si>
    <t xml:space="preserve">Firmenkreditkarte</t>
  </si>
  <si>
    <t xml:space="preserve">ÖPNV / Taxi</t>
  </si>
  <si>
    <t xml:space="preserve">Taxi Bhf–Hotel · Beleg 003</t>
  </si>
  <si>
    <t xml:space="preserve">Bewirtung / Restaurant</t>
  </si>
  <si>
    <t xml:space="preserve">Geschäftsessen · Beleg 004</t>
  </si>
  <si>
    <t xml:space="preserve">Parken / Maut</t>
  </si>
  <si>
    <t xml:space="preserve">Parkhaus · Beleg 005</t>
  </si>
  <si>
    <t xml:space="preserve">Taxi Hotel–Bhf · Beleg 006</t>
  </si>
  <si>
    <t xml:space="preserve">Zwischensumme Belege</t>
  </si>
  <si>
    <t xml:space="preserve">B</t>
  </si>
  <si>
    <t xml:space="preserve">VERPFLEGUNGSPAUSCHALEN  (VERPFLEGUNGSMEHRAUFWAND)</t>
  </si>
  <si>
    <t xml:space="preserve">Anrechenbar = Tagespauschale abzüglich gestellter Mahlzeiten (Frühstück −5,60 € · Mittag- und Abendessen je −11,20 €). Auswahl je Mahlzeit: Ja/Nein.</t>
  </si>
  <si>
    <t xml:space="preserve">Reiseart / Abwesenheit</t>
  </si>
  <si>
    <t xml:space="preserve">Pauschale</t>
  </si>
  <si>
    <t xml:space="preserve">Frühstück</t>
  </si>
  <si>
    <t xml:space="preserve">Mittag</t>
  </si>
  <si>
    <t xml:space="preserve">Abend</t>
  </si>
  <si>
    <t xml:space="preserve">Kürzung</t>
  </si>
  <si>
    <t xml:space="preserve">Anrechenbar</t>
  </si>
  <si>
    <t xml:space="preserve">An- oder Abreisetag</t>
  </si>
  <si>
    <t xml:space="preserve">Nein</t>
  </si>
  <si>
    <t xml:space="preserve">Ganztägig (24 Std.)</t>
  </si>
  <si>
    <t xml:space="preserve">Zwischensumme Verpflegung</t>
  </si>
  <si>
    <t xml:space="preserve">C</t>
  </si>
  <si>
    <t xml:space="preserve">FAHRTKOSTEN MIT PRIVATFAHRZEUG  (KILOMETERGELD)</t>
  </si>
  <si>
    <t xml:space="preserve">Strecke (von → nach)</t>
  </si>
  <si>
    <t xml:space="preserve">Verkehrsmittel</t>
  </si>
  <si>
    <t xml:space="preserve">km</t>
  </si>
  <si>
    <t xml:space="preserve">€/km</t>
  </si>
  <si>
    <t xml:space="preserve">Anlass</t>
  </si>
  <si>
    <t xml:space="preserve">Betrag</t>
  </si>
  <si>
    <t xml:space="preserve">Wohnung → Hbf Düsseldorf</t>
  </si>
  <si>
    <t xml:space="preserve">Pkw / Kfz</t>
  </si>
  <si>
    <t xml:space="preserve">Anfahrt zur Bahn</t>
  </si>
  <si>
    <t xml:space="preserve">Hbf Düsseldorf → Wohnung</t>
  </si>
  <si>
    <t xml:space="preserve">Rückfahrt vom Bahnhof</t>
  </si>
  <si>
    <t xml:space="preserve">Zwischensumme Fahrtkosten</t>
  </si>
  <si>
    <t xml:space="preserve">ZUSAMMENFASSUNG UND ERSTATTUNG</t>
  </si>
  <si>
    <t xml:space="preserve">Erstattungsfähige Belege (privat verauslagt)</t>
  </si>
  <si>
    <t xml:space="preserve">Verpflegungspauschalen (anrechenbar)</t>
  </si>
  <si>
    <t xml:space="preserve">Fahrtkosten (Kilometergeld)</t>
  </si>
  <si>
    <t xml:space="preserve">Zwischensumme erstattungsfähig</t>
  </si>
  <si>
    <t xml:space="preserve">abzüglich erhaltener Reisevorschuss</t>
  </si>
  <si>
    <t xml:space="preserve">AUSZAHLUNGSBETRAG AN MITARBEITER/IN</t>
  </si>
  <si>
    <t xml:space="preserve">nachrichtlich: über Firmenkreditkarte beglichen (nicht an Mitarbeiter/in)</t>
  </si>
  <si>
    <t xml:space="preserve">nachrichtlich: enthaltene abziehbare Vorsteuer (Buchhaltung)</t>
  </si>
  <si>
    <t xml:space="preserve">GENEHMIGUNG</t>
  </si>
  <si>
    <t xml:space="preserve">Mitarbeiter/in · Datum, Unterschrift</t>
  </si>
  <si>
    <t xml:space="preserve">Vorgesetzte/r · Datum, Unterschrift</t>
  </si>
  <si>
    <t xml:space="preserve">Buchhaltung · Datum, Unterschrift</t>
  </si>
  <si>
    <t xml:space="preserve">Hinweise: Erstattung erfolgt ausschließlich gegen Vorlage der Originalbelege nach Prüfung durch die Buchhaltung. Die Verpflegungspauschalen und der Kilometersatz entsprechen den gesetzlichen Sätzen für Inlandsdienstreisen (Stand 2026); abweichende oder ausländische Sätze im Blatt „Referenz“ anpassen. Diese Abrechnung dient als Muster – Firmen-, Personen- und Bankdaten sind Beispielangaben.</t>
  </si>
  <si>
    <t xml:space="preserve">REFERENZWERTE  ·  STEUERLICHE PAUSCHALEN INLAND (STAND 2026)</t>
  </si>
  <si>
    <t xml:space="preserve">Diese Tabellen versorgen die Auswahllisten der Abrechnung und hinterlegen die aktuellen Sätze. Werden die Beträge angepasst, aktualisieren sich alle Berechnungen automatisch.</t>
  </si>
  <si>
    <t xml:space="preserve">1 · Umsatzsteuersätze</t>
  </si>
  <si>
    <t xml:space="preserve">5 · Belegkategorien</t>
  </si>
  <si>
    <t xml:space="preserve">6 · Zahlungsart</t>
  </si>
  <si>
    <t xml:space="preserve">7 · Auswahl</t>
  </si>
  <si>
    <t xml:space="preserve">Bezeichnung</t>
  </si>
  <si>
    <t xml:space="preserve">Satz</t>
  </si>
  <si>
    <t xml:space="preserve">Regelsteuersatz</t>
  </si>
  <si>
    <t xml:space="preserve">Ermäßigter Satz</t>
  </si>
  <si>
    <t xml:space="preserve">Flug</t>
  </si>
  <si>
    <t xml:space="preserve">Bargeld (Firmenkasse)</t>
  </si>
  <si>
    <t xml:space="preserve">Steuerfrei</t>
  </si>
  <si>
    <t xml:space="preserve">2 · Verpflegungspauschale je Tag</t>
  </si>
  <si>
    <t xml:space="preserve">Mietwagen</t>
  </si>
  <si>
    <t xml:space="preserve">Kraftstoff / Tanken</t>
  </si>
  <si>
    <t xml:space="preserve">Eintägig (über 8 Std.)</t>
  </si>
  <si>
    <t xml:space="preserve">Verpflegung (Eigenbeleg)</t>
  </si>
  <si>
    <t xml:space="preserve">Unter 8 Std. (kein Anspruch)</t>
  </si>
  <si>
    <t xml:space="preserve">Telefon / Porto</t>
  </si>
  <si>
    <t xml:space="preserve">Fortbildung / Gebühren</t>
  </si>
  <si>
    <t xml:space="preserve">3 · Kürzung bei gestellter Mahlzeit</t>
  </si>
  <si>
    <t xml:space="preserve">Sonstiges</t>
  </si>
  <si>
    <t xml:space="preserve">Mahlzeit</t>
  </si>
  <si>
    <t xml:space="preserve">Frühstück (−20 %)</t>
  </si>
  <si>
    <t xml:space="preserve">Mittagessen (−40 %)</t>
  </si>
  <si>
    <t xml:space="preserve">Abendessen (−40 %)</t>
  </si>
  <si>
    <t xml:space="preserve">4 · Kilometersatz (Privatfahrzeug)</t>
  </si>
  <si>
    <t xml:space="preserve">Satz je km</t>
  </si>
  <si>
    <t xml:space="preserve">Motorrad / Roller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</si>
</sst>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\.mm\.yyyy&quot;  &quot;hh:mm"/>
    <numFmt numFmtId="166" formatCode="[h]:mm&quot; Std.&quot;"/>
    <numFmt numFmtId="167" formatCode="dd\.mm\.yyyy"/>
    <numFmt numFmtId="168" formatCode="#,##0.00&quot; €&quot;"/>
    <numFmt numFmtId="169" formatCode="0%"/>
    <numFmt numFmtId="170" formatCode="0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Calibri"/>
      <family val="0"/>
      <charset val="1"/>
    </font>
    <font>
      <b val="true"/>
      <sz val="22"/>
      <color rgb="FFFFFFFF"/>
      <name val="Calibri"/>
      <family val="0"/>
      <charset val="1"/>
    </font>
    <font>
      <sz val="10.5"/>
      <color rgb="FFC9DBDE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9"/>
      <color rgb="FF12343B"/>
      <name val="Calibri"/>
      <family val="0"/>
      <charset val="1"/>
    </font>
    <font>
      <sz val="10"/>
      <color rgb="FF1E2A2E"/>
      <name val="Calibri"/>
      <family val="0"/>
      <charset val="1"/>
    </font>
    <font>
      <sz val="9.5"/>
      <color rgb="FF33474C"/>
      <name val="Calibri"/>
      <family val="0"/>
      <charset val="1"/>
    </font>
    <font>
      <b val="true"/>
      <sz val="11"/>
      <color rgb="FFBE863A"/>
      <name val="Calibri"/>
      <family val="0"/>
      <charset val="1"/>
    </font>
    <font>
      <b val="true"/>
      <i val="true"/>
      <sz val="8.5"/>
      <color rgb="FF5E6E73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9.5"/>
      <color rgb="FF1E2A2E"/>
      <name val="Calibri"/>
      <family val="0"/>
      <charset val="1"/>
    </font>
    <font>
      <b val="true"/>
      <sz val="10"/>
      <color rgb="FF12343B"/>
      <name val="Calibri"/>
      <family val="0"/>
      <charset val="1"/>
    </font>
    <font>
      <b val="true"/>
      <sz val="10.5"/>
      <color rgb="FF12343B"/>
      <name val="Calibri"/>
      <family val="0"/>
      <charset val="1"/>
    </font>
    <font>
      <b val="true"/>
      <sz val="11.5"/>
      <color rgb="FFFFFFFF"/>
      <name val="Calibri"/>
      <family val="0"/>
      <charset val="1"/>
    </font>
    <font>
      <i val="true"/>
      <sz val="8.5"/>
      <color rgb="FF5E6E73"/>
      <name val="Calibri"/>
      <family val="0"/>
      <charset val="1"/>
    </font>
    <font>
      <sz val="8.5"/>
      <color rgb="FF5E6E73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12343B"/>
        <bgColor rgb="FF1E2A2E"/>
      </patternFill>
    </fill>
    <fill>
      <patternFill patternType="solid">
        <fgColor rgb="FFBE863A"/>
        <bgColor rgb="FF969696"/>
      </patternFill>
    </fill>
    <fill>
      <patternFill patternType="solid">
        <fgColor rgb="FFD9E6E8"/>
        <bgColor rgb="FFC9DBDE"/>
      </patternFill>
    </fill>
    <fill>
      <patternFill patternType="solid">
        <fgColor rgb="FFFDF3E1"/>
        <bgColor rgb="FFEFF4F5"/>
      </patternFill>
    </fill>
    <fill>
      <patternFill patternType="solid">
        <fgColor rgb="FFEBF0F1"/>
        <bgColor rgb="FFEFF4F5"/>
      </patternFill>
    </fill>
    <fill>
      <patternFill patternType="solid">
        <fgColor rgb="FFEFF4F5"/>
        <bgColor rgb="FFEBF0F1"/>
      </patternFill>
    </fill>
    <fill>
      <patternFill patternType="solid">
        <fgColor rgb="FF1C4E58"/>
        <bgColor rgb="FF33474C"/>
      </patternFill>
    </fill>
    <fill>
      <patternFill patternType="solid">
        <fgColor rgb="FFFFFFFF"/>
        <bgColor rgb="FFEFF4F5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CCACE"/>
      </left>
      <right style="thin">
        <color rgb="FFBCCACE"/>
      </right>
      <top style="thin">
        <color rgb="FFBCCACE"/>
      </top>
      <bottom style="thin">
        <color rgb="FFBCCACE"/>
      </bottom>
      <diagonal/>
    </border>
    <border diagonalUp="false" diagonalDown="false">
      <left/>
      <right/>
      <top style="medium">
        <color rgb="FFBE863A"/>
      </top>
      <bottom/>
      <diagonal/>
    </border>
    <border diagonalUp="false" diagonalDown="false">
      <left/>
      <right/>
      <top/>
      <bottom style="thin">
        <color rgb="FF7B919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4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6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9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4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9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9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4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E863A"/>
      <rgbColor rgb="FF800080"/>
      <rgbColor rgb="FF008080"/>
      <rgbColor rgb="FFBCCACE"/>
      <rgbColor rgb="FF7B9196"/>
      <rgbColor rgb="FF9999FF"/>
      <rgbColor rgb="FF993366"/>
      <rgbColor rgb="FFFDF3E1"/>
      <rgbColor rgb="FFEBF0F1"/>
      <rgbColor rgb="FF660066"/>
      <rgbColor rgb="FFFF8080"/>
      <rgbColor rgb="FF0066CC"/>
      <rgbColor rgb="FFC9DB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F4F5"/>
      <rgbColor rgb="FFD9E6E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E6E73"/>
      <rgbColor rgb="FF969696"/>
      <rgbColor rgb="FF12343B"/>
      <rgbColor rgb="FF339966"/>
      <rgbColor rgb="FF003300"/>
      <rgbColor rgb="FF33474C"/>
      <rgbColor rgb="FF993300"/>
      <rgbColor rgb="FF993366"/>
      <rgbColor rgb="FF1C4E58"/>
      <rgbColor rgb="FF1E2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7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.5"/>
    <col collapsed="false" customWidth="true" hidden="false" outlineLevel="0" max="2" min="2" style="0" width="13"/>
    <col collapsed="false" customWidth="true" hidden="false" outlineLevel="0" max="3" min="3" style="0" width="21"/>
    <col collapsed="false" customWidth="true" hidden="false" outlineLevel="0" max="4" min="4" style="0" width="28"/>
    <col collapsed="false" customWidth="true" hidden="false" outlineLevel="0" max="5" min="5" style="0" width="15"/>
    <col collapsed="false" customWidth="true" hidden="false" outlineLevel="0" max="6" min="6" style="0" width="13"/>
    <col collapsed="false" customWidth="true" hidden="false" outlineLevel="0" max="7" min="7" style="0" width="11.5"/>
    <col collapsed="false" customWidth="true" hidden="false" outlineLevel="0" max="9" min="8" style="0" width="13.5"/>
    <col collapsed="false" customWidth="true" hidden="false" outlineLevel="0" max="10" min="10" style="0" width="10.51"/>
  </cols>
  <sheetData>
    <row r="1" customFormat="false" ht="6" hidden="false" customHeight="true" outlineLevel="0" collapsed="false"/>
    <row r="2" customFormat="false" ht="21.75" hidden="false" customHeight="true" outlineLevel="0" collapsed="false">
      <c r="A2" s="1" t="s">
        <v>0</v>
      </c>
      <c r="B2" s="1"/>
      <c r="C2" s="1"/>
      <c r="D2" s="2" t="s">
        <v>1</v>
      </c>
      <c r="E2" s="2"/>
      <c r="F2" s="2"/>
      <c r="G2" s="2"/>
      <c r="H2" s="2"/>
      <c r="I2" s="2"/>
      <c r="J2" s="2"/>
    </row>
    <row r="3" customFormat="false" ht="21.75" hidden="false" customHeight="true" outlineLevel="0" collapsed="false">
      <c r="A3" s="1"/>
      <c r="B3" s="1"/>
      <c r="C3" s="1"/>
      <c r="D3" s="2"/>
      <c r="E3" s="2"/>
      <c r="F3" s="2"/>
      <c r="G3" s="2"/>
      <c r="H3" s="2"/>
      <c r="I3" s="2"/>
      <c r="J3" s="2"/>
    </row>
    <row r="4" customFormat="false" ht="21.75" hidden="false" customHeight="true" outlineLevel="0" collapsed="false">
      <c r="A4" s="1"/>
      <c r="B4" s="1"/>
      <c r="C4" s="1"/>
      <c r="D4" s="3" t="s">
        <v>2</v>
      </c>
      <c r="E4" s="3"/>
      <c r="F4" s="3"/>
      <c r="G4" s="3"/>
      <c r="H4" s="3"/>
      <c r="I4" s="3"/>
      <c r="J4" s="3"/>
    </row>
    <row r="5" customFormat="false" ht="4.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</row>
    <row r="6" customFormat="false" ht="6.75" hidden="false" customHeight="true" outlineLevel="0" collapsed="false"/>
    <row r="7" customFormat="false" ht="19.5" hidden="false" customHeight="true" outlineLevel="0" collapsed="false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</row>
    <row r="8" customFormat="false" ht="18" hidden="false" customHeight="true" outlineLevel="0" collapsed="false">
      <c r="A8" s="6" t="s">
        <v>4</v>
      </c>
      <c r="B8" s="6"/>
      <c r="C8" s="7" t="s">
        <v>5</v>
      </c>
      <c r="D8" s="7"/>
      <c r="E8" s="7"/>
      <c r="F8" s="6" t="s">
        <v>6</v>
      </c>
      <c r="G8" s="6"/>
      <c r="H8" s="7" t="s">
        <v>7</v>
      </c>
      <c r="I8" s="7"/>
      <c r="J8" s="7"/>
    </row>
    <row r="9" customFormat="false" ht="18" hidden="false" customHeight="true" outlineLevel="0" collapsed="false">
      <c r="A9" s="6" t="s">
        <v>8</v>
      </c>
      <c r="B9" s="6"/>
      <c r="C9" s="7" t="s">
        <v>9</v>
      </c>
      <c r="D9" s="7"/>
      <c r="E9" s="7"/>
      <c r="F9" s="6" t="s">
        <v>10</v>
      </c>
      <c r="G9" s="6"/>
      <c r="H9" s="7" t="s">
        <v>11</v>
      </c>
      <c r="I9" s="7"/>
      <c r="J9" s="7"/>
    </row>
    <row r="10" customFormat="false" ht="18" hidden="false" customHeight="true" outlineLevel="0" collapsed="false">
      <c r="A10" s="6" t="s">
        <v>12</v>
      </c>
      <c r="B10" s="6"/>
      <c r="C10" s="7" t="s">
        <v>13</v>
      </c>
      <c r="D10" s="7"/>
      <c r="E10" s="7"/>
      <c r="F10" s="6" t="s">
        <v>14</v>
      </c>
      <c r="G10" s="6"/>
      <c r="H10" s="7" t="s">
        <v>15</v>
      </c>
      <c r="I10" s="7"/>
      <c r="J10" s="7"/>
    </row>
    <row r="11" customFormat="false" ht="18" hidden="false" customHeight="true" outlineLevel="0" collapsed="false">
      <c r="A11" s="6" t="s">
        <v>16</v>
      </c>
      <c r="B11" s="6"/>
      <c r="C11" s="7" t="s">
        <v>17</v>
      </c>
      <c r="D11" s="7"/>
      <c r="E11" s="7"/>
      <c r="F11" s="6" t="s">
        <v>18</v>
      </c>
      <c r="G11" s="6"/>
      <c r="H11" s="7" t="s">
        <v>19</v>
      </c>
      <c r="I11" s="7"/>
      <c r="J11" s="7"/>
    </row>
    <row r="12" customFormat="false" ht="18" hidden="false" customHeight="true" outlineLevel="0" collapsed="false">
      <c r="A12" s="6" t="s">
        <v>20</v>
      </c>
      <c r="B12" s="6"/>
      <c r="C12" s="7" t="s">
        <v>21</v>
      </c>
      <c r="D12" s="7"/>
      <c r="E12" s="7"/>
      <c r="F12" s="6" t="s">
        <v>22</v>
      </c>
      <c r="G12" s="6"/>
      <c r="H12" s="7" t="s">
        <v>23</v>
      </c>
      <c r="I12" s="7"/>
      <c r="J12" s="7"/>
    </row>
    <row r="13" customFormat="false" ht="18" hidden="false" customHeight="true" outlineLevel="0" collapsed="false">
      <c r="A13" s="6" t="s">
        <v>24</v>
      </c>
      <c r="B13" s="6"/>
      <c r="C13" s="8" t="n">
        <v>46090.3125</v>
      </c>
      <c r="D13" s="8"/>
      <c r="E13" s="8"/>
      <c r="F13" s="6" t="s">
        <v>25</v>
      </c>
      <c r="G13" s="6"/>
      <c r="H13" s="8" t="n">
        <v>46092.78125</v>
      </c>
      <c r="I13" s="8"/>
      <c r="J13" s="8"/>
    </row>
    <row r="14" customFormat="false" ht="18" hidden="false" customHeight="true" outlineLevel="0" collapsed="false">
      <c r="A14" s="6" t="s">
        <v>26</v>
      </c>
      <c r="B14" s="6"/>
      <c r="C14" s="9" t="n">
        <f aca="false">H13-C13</f>
        <v>2.46875</v>
      </c>
      <c r="D14" s="9"/>
      <c r="E14" s="9"/>
      <c r="F14" s="6" t="s">
        <v>27</v>
      </c>
      <c r="G14" s="6"/>
      <c r="H14" s="7" t="s">
        <v>28</v>
      </c>
      <c r="I14" s="7"/>
      <c r="J14" s="7"/>
    </row>
    <row r="15" customFormat="false" ht="6.75" hidden="false" customHeight="true" outlineLevel="0" collapsed="false"/>
    <row r="16" customFormat="false" ht="19.5" hidden="false" customHeight="true" outlineLevel="0" collapsed="false">
      <c r="A16" s="10" t="s">
        <v>29</v>
      </c>
      <c r="B16" s="5" t="s">
        <v>30</v>
      </c>
      <c r="C16" s="5"/>
      <c r="D16" s="5"/>
      <c r="E16" s="5"/>
      <c r="F16" s="5"/>
      <c r="G16" s="5"/>
      <c r="H16" s="5"/>
      <c r="I16" s="5"/>
      <c r="J16" s="5"/>
    </row>
    <row r="17" customFormat="false" ht="15" hidden="false" customHeight="true" outlineLevel="0" collapsed="false">
      <c r="A17" s="11" t="s">
        <v>31</v>
      </c>
      <c r="B17" s="11"/>
      <c r="C17" s="11"/>
      <c r="D17" s="11"/>
      <c r="E17" s="11"/>
      <c r="F17" s="11"/>
      <c r="G17" s="11"/>
      <c r="H17" s="11"/>
      <c r="I17" s="11"/>
      <c r="J17" s="11"/>
    </row>
    <row r="18" customFormat="false" ht="27" hidden="false" customHeight="true" outlineLevel="0" collapsed="false">
      <c r="A18" s="12" t="s">
        <v>32</v>
      </c>
      <c r="B18" s="12" t="s">
        <v>33</v>
      </c>
      <c r="C18" s="12" t="s">
        <v>34</v>
      </c>
      <c r="D18" s="12" t="s">
        <v>35</v>
      </c>
      <c r="E18" s="12" t="s">
        <v>36</v>
      </c>
      <c r="F18" s="12" t="s">
        <v>37</v>
      </c>
      <c r="G18" s="12" t="s">
        <v>38</v>
      </c>
      <c r="H18" s="12" t="s">
        <v>39</v>
      </c>
      <c r="I18" s="12" t="s">
        <v>40</v>
      </c>
      <c r="J18" s="12" t="s">
        <v>41</v>
      </c>
    </row>
    <row r="19" customFormat="false" ht="16.5" hidden="false" customHeight="true" outlineLevel="0" collapsed="false">
      <c r="A19" s="13" t="n">
        <v>1</v>
      </c>
      <c r="B19" s="14" t="n">
        <v>46090</v>
      </c>
      <c r="C19" s="15" t="s">
        <v>42</v>
      </c>
      <c r="D19" s="15" t="s">
        <v>43</v>
      </c>
      <c r="E19" s="15" t="s">
        <v>44</v>
      </c>
      <c r="F19" s="16" t="n">
        <v>148</v>
      </c>
      <c r="G19" s="17" t="n">
        <v>0.19</v>
      </c>
      <c r="H19" s="18" t="n">
        <f aca="false">IF($F19="","",IF($G19="","",ROUND($F19-$F19/(1+$G19),2)))</f>
        <v>23.63</v>
      </c>
      <c r="I19" s="18" t="n">
        <f aca="false">IF($F19="","",IF($G19="","",ROUND($F19/(1+$G19),2)))</f>
        <v>124.37</v>
      </c>
      <c r="J19" s="19" t="s">
        <v>45</v>
      </c>
    </row>
    <row r="20" customFormat="false" ht="16.5" hidden="false" customHeight="true" outlineLevel="0" collapsed="false">
      <c r="A20" s="20" t="n">
        <v>2</v>
      </c>
      <c r="B20" s="14" t="n">
        <v>46090</v>
      </c>
      <c r="C20" s="15" t="s">
        <v>46</v>
      </c>
      <c r="D20" s="15" t="s">
        <v>47</v>
      </c>
      <c r="E20" s="15" t="s">
        <v>48</v>
      </c>
      <c r="F20" s="16" t="n">
        <v>214</v>
      </c>
      <c r="G20" s="17" t="n">
        <v>0.07</v>
      </c>
      <c r="H20" s="18" t="n">
        <f aca="false">IF($F20="","",IF($G20="","",ROUND($F20-$F20/(1+$G20),2)))</f>
        <v>14</v>
      </c>
      <c r="I20" s="18" t="n">
        <f aca="false">IF($F20="","",IF($G20="","",ROUND($F20/(1+$G20),2)))</f>
        <v>200</v>
      </c>
      <c r="J20" s="19" t="s">
        <v>45</v>
      </c>
    </row>
    <row r="21" customFormat="false" ht="16.5" hidden="false" customHeight="true" outlineLevel="0" collapsed="false">
      <c r="A21" s="13" t="n">
        <v>3</v>
      </c>
      <c r="B21" s="14" t="n">
        <v>46090</v>
      </c>
      <c r="C21" s="15" t="s">
        <v>49</v>
      </c>
      <c r="D21" s="15" t="s">
        <v>50</v>
      </c>
      <c r="E21" s="15" t="s">
        <v>44</v>
      </c>
      <c r="F21" s="16" t="n">
        <v>16.5</v>
      </c>
      <c r="G21" s="17" t="n">
        <v>0.19</v>
      </c>
      <c r="H21" s="18" t="n">
        <f aca="false">IF($F21="","",IF($G21="","",ROUND($F21-$F21/(1+$G21),2)))</f>
        <v>2.63</v>
      </c>
      <c r="I21" s="18" t="n">
        <f aca="false">IF($F21="","",IF($G21="","",ROUND($F21/(1+$G21),2)))</f>
        <v>13.87</v>
      </c>
      <c r="J21" s="19" t="s">
        <v>45</v>
      </c>
    </row>
    <row r="22" customFormat="false" ht="16.5" hidden="false" customHeight="true" outlineLevel="0" collapsed="false">
      <c r="A22" s="20" t="n">
        <v>4</v>
      </c>
      <c r="B22" s="14" t="n">
        <v>46091</v>
      </c>
      <c r="C22" s="15" t="s">
        <v>51</v>
      </c>
      <c r="D22" s="15" t="s">
        <v>52</v>
      </c>
      <c r="E22" s="15" t="s">
        <v>44</v>
      </c>
      <c r="F22" s="16" t="n">
        <v>68.9</v>
      </c>
      <c r="G22" s="17" t="n">
        <v>0.19</v>
      </c>
      <c r="H22" s="18" t="n">
        <f aca="false">IF($F22="","",IF($G22="","",ROUND($F22-$F22/(1+$G22),2)))</f>
        <v>11</v>
      </c>
      <c r="I22" s="18" t="n">
        <f aca="false">IF($F22="","",IF($G22="","",ROUND($F22/(1+$G22),2)))</f>
        <v>57.9</v>
      </c>
      <c r="J22" s="19" t="s">
        <v>45</v>
      </c>
    </row>
    <row r="23" customFormat="false" ht="16.5" hidden="false" customHeight="true" outlineLevel="0" collapsed="false">
      <c r="A23" s="13" t="n">
        <v>5</v>
      </c>
      <c r="B23" s="14" t="n">
        <v>46091</v>
      </c>
      <c r="C23" s="15" t="s">
        <v>53</v>
      </c>
      <c r="D23" s="15" t="s">
        <v>54</v>
      </c>
      <c r="E23" s="15" t="s">
        <v>44</v>
      </c>
      <c r="F23" s="16" t="n">
        <v>12</v>
      </c>
      <c r="G23" s="17" t="n">
        <v>0.19</v>
      </c>
      <c r="H23" s="18" t="n">
        <f aca="false">IF($F23="","",IF($G23="","",ROUND($F23-$F23/(1+$G23),2)))</f>
        <v>1.92</v>
      </c>
      <c r="I23" s="18" t="n">
        <f aca="false">IF($F23="","",IF($G23="","",ROUND($F23/(1+$G23),2)))</f>
        <v>10.08</v>
      </c>
      <c r="J23" s="19" t="s">
        <v>45</v>
      </c>
    </row>
    <row r="24" customFormat="false" ht="16.5" hidden="false" customHeight="true" outlineLevel="0" collapsed="false">
      <c r="A24" s="20" t="n">
        <v>6</v>
      </c>
      <c r="B24" s="14" t="n">
        <v>46092</v>
      </c>
      <c r="C24" s="15" t="s">
        <v>49</v>
      </c>
      <c r="D24" s="15" t="s">
        <v>55</v>
      </c>
      <c r="E24" s="15" t="s">
        <v>48</v>
      </c>
      <c r="F24" s="16" t="n">
        <v>15.8</v>
      </c>
      <c r="G24" s="17" t="n">
        <v>0.19</v>
      </c>
      <c r="H24" s="18" t="n">
        <f aca="false">IF($F24="","",IF($G24="","",ROUND($F24-$F24/(1+$G24),2)))</f>
        <v>2.52</v>
      </c>
      <c r="I24" s="18" t="n">
        <f aca="false">IF($F24="","",IF($G24="","",ROUND($F24/(1+$G24),2)))</f>
        <v>13.28</v>
      </c>
      <c r="J24" s="19" t="s">
        <v>45</v>
      </c>
    </row>
    <row r="25" customFormat="false" ht="16.5" hidden="false" customHeight="true" outlineLevel="0" collapsed="false">
      <c r="A25" s="13" t="n">
        <v>7</v>
      </c>
      <c r="B25" s="14"/>
      <c r="C25" s="15"/>
      <c r="D25" s="15"/>
      <c r="E25" s="15"/>
      <c r="F25" s="16"/>
      <c r="G25" s="17"/>
      <c r="H25" s="18" t="str">
        <f aca="false">IF($F25="","",IF($G25="","",ROUND($F25-$F25/(1+$G25),2)))</f>
        <v/>
      </c>
      <c r="I25" s="18" t="str">
        <f aca="false">IF($F25="","",IF($G25="","",ROUND($F25/(1+$G25),2)))</f>
        <v/>
      </c>
      <c r="J25" s="19"/>
    </row>
    <row r="26" customFormat="false" ht="16.5" hidden="false" customHeight="true" outlineLevel="0" collapsed="false">
      <c r="A26" s="20" t="n">
        <v>8</v>
      </c>
      <c r="B26" s="14"/>
      <c r="C26" s="15"/>
      <c r="D26" s="15"/>
      <c r="E26" s="15"/>
      <c r="F26" s="16"/>
      <c r="G26" s="17"/>
      <c r="H26" s="18" t="str">
        <f aca="false">IF($F26="","",IF($G26="","",ROUND($F26-$F26/(1+$G26),2)))</f>
        <v/>
      </c>
      <c r="I26" s="18" t="str">
        <f aca="false">IF($F26="","",IF($G26="","",ROUND($F26/(1+$G26),2)))</f>
        <v/>
      </c>
      <c r="J26" s="19"/>
    </row>
    <row r="27" customFormat="false" ht="16.5" hidden="false" customHeight="true" outlineLevel="0" collapsed="false">
      <c r="A27" s="13" t="n">
        <v>9</v>
      </c>
      <c r="B27" s="14"/>
      <c r="C27" s="15"/>
      <c r="D27" s="15"/>
      <c r="E27" s="15"/>
      <c r="F27" s="16"/>
      <c r="G27" s="17"/>
      <c r="H27" s="18" t="str">
        <f aca="false">IF($F27="","",IF($G27="","",ROUND($F27-$F27/(1+$G27),2)))</f>
        <v/>
      </c>
      <c r="I27" s="18" t="str">
        <f aca="false">IF($F27="","",IF($G27="","",ROUND($F27/(1+$G27),2)))</f>
        <v/>
      </c>
      <c r="J27" s="19"/>
    </row>
    <row r="28" customFormat="false" ht="16.5" hidden="false" customHeight="true" outlineLevel="0" collapsed="false">
      <c r="A28" s="20" t="n">
        <v>10</v>
      </c>
      <c r="B28" s="14"/>
      <c r="C28" s="15"/>
      <c r="D28" s="15"/>
      <c r="E28" s="15"/>
      <c r="F28" s="16"/>
      <c r="G28" s="17"/>
      <c r="H28" s="18" t="str">
        <f aca="false">IF($F28="","",IF($G28="","",ROUND($F28-$F28/(1+$G28),2)))</f>
        <v/>
      </c>
      <c r="I28" s="18" t="str">
        <f aca="false">IF($F28="","",IF($G28="","",ROUND($F28/(1+$G28),2)))</f>
        <v/>
      </c>
      <c r="J28" s="19"/>
    </row>
    <row r="29" customFormat="false" ht="16.5" hidden="false" customHeight="true" outlineLevel="0" collapsed="false">
      <c r="A29" s="13" t="n">
        <v>11</v>
      </c>
      <c r="B29" s="14"/>
      <c r="C29" s="15"/>
      <c r="D29" s="15"/>
      <c r="E29" s="15"/>
      <c r="F29" s="16"/>
      <c r="G29" s="17"/>
      <c r="H29" s="18" t="str">
        <f aca="false">IF($F29="","",IF($G29="","",ROUND($F29-$F29/(1+$G29),2)))</f>
        <v/>
      </c>
      <c r="I29" s="18" t="str">
        <f aca="false">IF($F29="","",IF($G29="","",ROUND($F29/(1+$G29),2)))</f>
        <v/>
      </c>
      <c r="J29" s="19"/>
    </row>
    <row r="30" customFormat="false" ht="16.5" hidden="false" customHeight="true" outlineLevel="0" collapsed="false">
      <c r="A30" s="20" t="n">
        <v>12</v>
      </c>
      <c r="B30" s="14"/>
      <c r="C30" s="15"/>
      <c r="D30" s="15"/>
      <c r="E30" s="15"/>
      <c r="F30" s="16"/>
      <c r="G30" s="17"/>
      <c r="H30" s="18" t="str">
        <f aca="false">IF($F30="","",IF($G30="","",ROUND($F30-$F30/(1+$G30),2)))</f>
        <v/>
      </c>
      <c r="I30" s="18" t="str">
        <f aca="false">IF($F30="","",IF($G30="","",ROUND($F30/(1+$G30),2)))</f>
        <v/>
      </c>
      <c r="J30" s="19"/>
    </row>
    <row r="31" customFormat="false" ht="18.75" hidden="false" customHeight="true" outlineLevel="0" collapsed="false">
      <c r="A31" s="21" t="s">
        <v>56</v>
      </c>
      <c r="B31" s="21"/>
      <c r="C31" s="21"/>
      <c r="D31" s="21"/>
      <c r="E31" s="21"/>
      <c r="F31" s="22" t="n">
        <f aca="false">SUM(F19:F30)</f>
        <v>475.2</v>
      </c>
      <c r="G31" s="23"/>
      <c r="H31" s="22" t="n">
        <f aca="false">SUM(H19:H30)</f>
        <v>55.7</v>
      </c>
      <c r="I31" s="22" t="n">
        <f aca="false">SUM(I19:I30)</f>
        <v>419.5</v>
      </c>
      <c r="J31" s="23"/>
    </row>
    <row r="32" customFormat="false" ht="6.75" hidden="false" customHeight="true" outlineLevel="0" collapsed="false"/>
    <row r="33" customFormat="false" ht="19.5" hidden="false" customHeight="true" outlineLevel="0" collapsed="false">
      <c r="A33" s="10" t="s">
        <v>57</v>
      </c>
      <c r="B33" s="5" t="s">
        <v>58</v>
      </c>
      <c r="C33" s="5"/>
      <c r="D33" s="5"/>
      <c r="E33" s="5"/>
      <c r="F33" s="5"/>
      <c r="G33" s="5"/>
      <c r="H33" s="5"/>
      <c r="I33" s="5"/>
      <c r="J33" s="5"/>
    </row>
    <row r="34" customFormat="false" ht="15" hidden="false" customHeight="true" outlineLevel="0" collapsed="false">
      <c r="A34" s="11" t="s">
        <v>59</v>
      </c>
      <c r="B34" s="11"/>
      <c r="C34" s="11"/>
      <c r="D34" s="11"/>
      <c r="E34" s="11"/>
      <c r="F34" s="11"/>
      <c r="G34" s="11"/>
      <c r="H34" s="11"/>
      <c r="I34" s="11"/>
      <c r="J34" s="11"/>
    </row>
    <row r="35" customFormat="false" ht="27" hidden="false" customHeight="true" outlineLevel="0" collapsed="false">
      <c r="A35" s="12" t="s">
        <v>32</v>
      </c>
      <c r="B35" s="12" t="s">
        <v>33</v>
      </c>
      <c r="C35" s="12" t="s">
        <v>60</v>
      </c>
      <c r="D35" s="12"/>
      <c r="E35" s="12" t="s">
        <v>61</v>
      </c>
      <c r="F35" s="12" t="s">
        <v>62</v>
      </c>
      <c r="G35" s="12" t="s">
        <v>63</v>
      </c>
      <c r="H35" s="12" t="s">
        <v>64</v>
      </c>
      <c r="I35" s="12" t="s">
        <v>65</v>
      </c>
      <c r="J35" s="12" t="s">
        <v>66</v>
      </c>
    </row>
    <row r="36" customFormat="false" ht="16.5" hidden="false" customHeight="true" outlineLevel="0" collapsed="false">
      <c r="A36" s="13" t="n">
        <v>1</v>
      </c>
      <c r="B36" s="14" t="n">
        <v>46090</v>
      </c>
      <c r="C36" s="15" t="s">
        <v>67</v>
      </c>
      <c r="D36" s="15"/>
      <c r="E36" s="18" t="n">
        <f aca="false">IF($C36="","",IFERROR(INDEX(ReiseartWert,MATCH($C36,Reiseart,0)),0))</f>
        <v>14</v>
      </c>
      <c r="F36" s="19" t="s">
        <v>68</v>
      </c>
      <c r="G36" s="19" t="s">
        <v>68</v>
      </c>
      <c r="H36" s="19" t="s">
        <v>68</v>
      </c>
      <c r="I36" s="18" t="n">
        <f aca="false">IF($C36="","",IF($F36="Ja",Referenz!$C$17,0)+IF($G36="Ja",Referenz!$C$18,0)+IF($H36="Ja",Referenz!$C$19,0))</f>
        <v>0</v>
      </c>
      <c r="J36" s="18" t="n">
        <f aca="false">IF($C36="","",MAX($E36-$I36,0))</f>
        <v>14</v>
      </c>
    </row>
    <row r="37" customFormat="false" ht="16.5" hidden="false" customHeight="true" outlineLevel="0" collapsed="false">
      <c r="A37" s="20" t="n">
        <v>2</v>
      </c>
      <c r="B37" s="14" t="n">
        <v>46091</v>
      </c>
      <c r="C37" s="15" t="s">
        <v>69</v>
      </c>
      <c r="D37" s="15"/>
      <c r="E37" s="18" t="n">
        <f aca="false">IF($C37="","",IFERROR(INDEX(ReiseartWert,MATCH($C37,Reiseart,0)),0))</f>
        <v>28</v>
      </c>
      <c r="F37" s="19" t="s">
        <v>45</v>
      </c>
      <c r="G37" s="19" t="s">
        <v>68</v>
      </c>
      <c r="H37" s="19" t="s">
        <v>45</v>
      </c>
      <c r="I37" s="18" t="n">
        <f aca="false">IF($C37="","",IF($F37="Ja",Referenz!$C$17,0)+IF($G37="Ja",Referenz!$C$18,0)+IF($H37="Ja",Referenz!$C$19,0))</f>
        <v>16.8</v>
      </c>
      <c r="J37" s="18" t="n">
        <f aca="false">IF($C37="","",MAX($E37-$I37,0))</f>
        <v>11.2</v>
      </c>
    </row>
    <row r="38" customFormat="false" ht="16.5" hidden="false" customHeight="true" outlineLevel="0" collapsed="false">
      <c r="A38" s="13" t="n">
        <v>3</v>
      </c>
      <c r="B38" s="14" t="n">
        <v>46092</v>
      </c>
      <c r="C38" s="15" t="s">
        <v>67</v>
      </c>
      <c r="D38" s="15"/>
      <c r="E38" s="18" t="n">
        <f aca="false">IF($C38="","",IFERROR(INDEX(ReiseartWert,MATCH($C38,Reiseart,0)),0))</f>
        <v>14</v>
      </c>
      <c r="F38" s="19" t="s">
        <v>45</v>
      </c>
      <c r="G38" s="19" t="s">
        <v>68</v>
      </c>
      <c r="H38" s="19" t="s">
        <v>68</v>
      </c>
      <c r="I38" s="18" t="n">
        <f aca="false">IF($C38="","",IF($F38="Ja",Referenz!$C$17,0)+IF($G38="Ja",Referenz!$C$18,0)+IF($H38="Ja",Referenz!$C$19,0))</f>
        <v>5.6</v>
      </c>
      <c r="J38" s="18" t="n">
        <f aca="false">IF($C38="","",MAX($E38-$I38,0))</f>
        <v>8.4</v>
      </c>
    </row>
    <row r="39" customFormat="false" ht="16.5" hidden="false" customHeight="true" outlineLevel="0" collapsed="false">
      <c r="A39" s="20" t="n">
        <v>4</v>
      </c>
      <c r="B39" s="14"/>
      <c r="C39" s="15"/>
      <c r="D39" s="15"/>
      <c r="E39" s="18" t="str">
        <f aca="false">IF($C39="","",IFERROR(INDEX(ReiseartWert,MATCH($C39,Reiseart,0)),0))</f>
        <v/>
      </c>
      <c r="F39" s="19"/>
      <c r="G39" s="19"/>
      <c r="H39" s="19"/>
      <c r="I39" s="18" t="str">
        <f aca="false">IF($C39="","",IF($F39="Ja",Referenz!$C$17,0)+IF($G39="Ja",Referenz!$C$18,0)+IF($H39="Ja",Referenz!$C$19,0))</f>
        <v/>
      </c>
      <c r="J39" s="18" t="str">
        <f aca="false">IF($C39="","",MAX($E39-$I39,0))</f>
        <v/>
      </c>
    </row>
    <row r="40" customFormat="false" ht="16.5" hidden="false" customHeight="true" outlineLevel="0" collapsed="false">
      <c r="A40" s="13" t="n">
        <v>5</v>
      </c>
      <c r="B40" s="14"/>
      <c r="C40" s="15"/>
      <c r="D40" s="15"/>
      <c r="E40" s="18" t="str">
        <f aca="false">IF($C40="","",IFERROR(INDEX(ReiseartWert,MATCH($C40,Reiseart,0)),0))</f>
        <v/>
      </c>
      <c r="F40" s="19"/>
      <c r="G40" s="19"/>
      <c r="H40" s="19"/>
      <c r="I40" s="18" t="str">
        <f aca="false">IF($C40="","",IF($F40="Ja",Referenz!$C$17,0)+IF($G40="Ja",Referenz!$C$18,0)+IF($H40="Ja",Referenz!$C$19,0))</f>
        <v/>
      </c>
      <c r="J40" s="18" t="str">
        <f aca="false">IF($C40="","",MAX($E40-$I40,0))</f>
        <v/>
      </c>
    </row>
    <row r="41" customFormat="false" ht="16.5" hidden="false" customHeight="true" outlineLevel="0" collapsed="false">
      <c r="A41" s="20" t="n">
        <v>6</v>
      </c>
      <c r="B41" s="14"/>
      <c r="C41" s="15"/>
      <c r="D41" s="15"/>
      <c r="E41" s="18" t="str">
        <f aca="false">IF($C41="","",IFERROR(INDEX(ReiseartWert,MATCH($C41,Reiseart,0)),0))</f>
        <v/>
      </c>
      <c r="F41" s="19"/>
      <c r="G41" s="19"/>
      <c r="H41" s="19"/>
      <c r="I41" s="18" t="str">
        <f aca="false">IF($C41="","",IF($F41="Ja",Referenz!$C$17,0)+IF($G41="Ja",Referenz!$C$18,0)+IF($H41="Ja",Referenz!$C$19,0))</f>
        <v/>
      </c>
      <c r="J41" s="18" t="str">
        <f aca="false">IF($C41="","",MAX($E41-$I41,0))</f>
        <v/>
      </c>
    </row>
    <row r="42" customFormat="false" ht="16.5" hidden="false" customHeight="true" outlineLevel="0" collapsed="false">
      <c r="A42" s="13" t="n">
        <v>7</v>
      </c>
      <c r="B42" s="14"/>
      <c r="C42" s="15"/>
      <c r="D42" s="15"/>
      <c r="E42" s="18" t="str">
        <f aca="false">IF($C42="","",IFERROR(INDEX(ReiseartWert,MATCH($C42,Reiseart,0)),0))</f>
        <v/>
      </c>
      <c r="F42" s="19"/>
      <c r="G42" s="19"/>
      <c r="H42" s="19"/>
      <c r="I42" s="18" t="str">
        <f aca="false">IF($C42="","",IF($F42="Ja",Referenz!$C$17,0)+IF($G42="Ja",Referenz!$C$18,0)+IF($H42="Ja",Referenz!$C$19,0))</f>
        <v/>
      </c>
      <c r="J42" s="18" t="str">
        <f aca="false">IF($C42="","",MAX($E42-$I42,0))</f>
        <v/>
      </c>
    </row>
    <row r="43" customFormat="false" ht="18.75" hidden="false" customHeight="true" outlineLevel="0" collapsed="false">
      <c r="A43" s="21" t="s">
        <v>70</v>
      </c>
      <c r="B43" s="21"/>
      <c r="C43" s="21"/>
      <c r="D43" s="21"/>
      <c r="E43" s="22" t="n">
        <f aca="false">SUM(E36:E42)</f>
        <v>56</v>
      </c>
      <c r="F43" s="23"/>
      <c r="G43" s="23"/>
      <c r="H43" s="23"/>
      <c r="I43" s="22" t="n">
        <f aca="false">SUM(I36:I42)</f>
        <v>22.4</v>
      </c>
      <c r="J43" s="22" t="n">
        <f aca="false">SUM(J36:J42)</f>
        <v>33.6</v>
      </c>
    </row>
    <row r="44" customFormat="false" ht="6.75" hidden="false" customHeight="true" outlineLevel="0" collapsed="false"/>
    <row r="45" customFormat="false" ht="19.5" hidden="false" customHeight="true" outlineLevel="0" collapsed="false">
      <c r="A45" s="10" t="s">
        <v>71</v>
      </c>
      <c r="B45" s="5" t="s">
        <v>72</v>
      </c>
      <c r="C45" s="5"/>
      <c r="D45" s="5"/>
      <c r="E45" s="5"/>
      <c r="F45" s="5"/>
      <c r="G45" s="5"/>
      <c r="H45" s="5"/>
      <c r="I45" s="5"/>
      <c r="J45" s="5"/>
    </row>
    <row r="46" customFormat="false" ht="27" hidden="false" customHeight="true" outlineLevel="0" collapsed="false">
      <c r="A46" s="12" t="s">
        <v>32</v>
      </c>
      <c r="B46" s="12" t="s">
        <v>33</v>
      </c>
      <c r="C46" s="12" t="s">
        <v>73</v>
      </c>
      <c r="D46" s="12"/>
      <c r="E46" s="12" t="s">
        <v>74</v>
      </c>
      <c r="F46" s="12" t="s">
        <v>75</v>
      </c>
      <c r="G46" s="12" t="s">
        <v>76</v>
      </c>
      <c r="H46" s="12" t="s">
        <v>77</v>
      </c>
      <c r="I46" s="12"/>
      <c r="J46" s="12" t="s">
        <v>78</v>
      </c>
    </row>
    <row r="47" customFormat="false" ht="16.5" hidden="false" customHeight="true" outlineLevel="0" collapsed="false">
      <c r="A47" s="13" t="n">
        <v>1</v>
      </c>
      <c r="B47" s="14" t="n">
        <v>46090</v>
      </c>
      <c r="C47" s="15" t="s">
        <v>79</v>
      </c>
      <c r="D47" s="15"/>
      <c r="E47" s="15" t="s">
        <v>80</v>
      </c>
      <c r="F47" s="24" t="n">
        <v>24</v>
      </c>
      <c r="G47" s="25" t="n">
        <f aca="false">IF($E47="","",IFERROR(INDEX(KmSatzWert,MATCH($E47,KmMittel,0)),0))</f>
        <v>0.3</v>
      </c>
      <c r="H47" s="15" t="s">
        <v>81</v>
      </c>
      <c r="I47" s="15"/>
      <c r="J47" s="18" t="n">
        <f aca="false">IF(OR($E47="",$F47=""),"",ROUND($F47*$G47,2))</f>
        <v>7.2</v>
      </c>
    </row>
    <row r="48" customFormat="false" ht="16.5" hidden="false" customHeight="true" outlineLevel="0" collapsed="false">
      <c r="A48" s="20" t="n">
        <v>2</v>
      </c>
      <c r="B48" s="14" t="n">
        <v>46092</v>
      </c>
      <c r="C48" s="15" t="s">
        <v>82</v>
      </c>
      <c r="D48" s="15"/>
      <c r="E48" s="15" t="s">
        <v>80</v>
      </c>
      <c r="F48" s="24" t="n">
        <v>12</v>
      </c>
      <c r="G48" s="25" t="n">
        <f aca="false">IF($E48="","",IFERROR(INDEX(KmSatzWert,MATCH($E48,KmMittel,0)),0))</f>
        <v>0.3</v>
      </c>
      <c r="H48" s="15" t="s">
        <v>83</v>
      </c>
      <c r="I48" s="15"/>
      <c r="J48" s="18" t="n">
        <f aca="false">IF(OR($E48="",$F48=""),"",ROUND($F48*$G48,2))</f>
        <v>3.6</v>
      </c>
    </row>
    <row r="49" customFormat="false" ht="16.5" hidden="false" customHeight="true" outlineLevel="0" collapsed="false">
      <c r="A49" s="13" t="n">
        <v>3</v>
      </c>
      <c r="B49" s="14"/>
      <c r="C49" s="15"/>
      <c r="D49" s="15"/>
      <c r="E49" s="15"/>
      <c r="F49" s="24"/>
      <c r="G49" s="25" t="str">
        <f aca="false">IF($E49="","",IFERROR(INDEX(KmSatzWert,MATCH($E49,KmMittel,0)),0))</f>
        <v/>
      </c>
      <c r="H49" s="15"/>
      <c r="I49" s="15"/>
      <c r="J49" s="18" t="str">
        <f aca="false">IF(OR($E49="",$F49=""),"",ROUND($F49*$G49,2))</f>
        <v/>
      </c>
    </row>
    <row r="50" customFormat="false" ht="16.5" hidden="false" customHeight="true" outlineLevel="0" collapsed="false">
      <c r="A50" s="20" t="n">
        <v>4</v>
      </c>
      <c r="B50" s="14"/>
      <c r="C50" s="15"/>
      <c r="D50" s="15"/>
      <c r="E50" s="15"/>
      <c r="F50" s="24"/>
      <c r="G50" s="25" t="str">
        <f aca="false">IF($E50="","",IFERROR(INDEX(KmSatzWert,MATCH($E50,KmMittel,0)),0))</f>
        <v/>
      </c>
      <c r="H50" s="15"/>
      <c r="I50" s="15"/>
      <c r="J50" s="18" t="str">
        <f aca="false">IF(OR($E50="",$F50=""),"",ROUND($F50*$G50,2))</f>
        <v/>
      </c>
    </row>
    <row r="51" customFormat="false" ht="16.5" hidden="false" customHeight="true" outlineLevel="0" collapsed="false">
      <c r="A51" s="13" t="n">
        <v>5</v>
      </c>
      <c r="B51" s="14"/>
      <c r="C51" s="15"/>
      <c r="D51" s="15"/>
      <c r="E51" s="15"/>
      <c r="F51" s="24"/>
      <c r="G51" s="25" t="str">
        <f aca="false">IF($E51="","",IFERROR(INDEX(KmSatzWert,MATCH($E51,KmMittel,0)),0))</f>
        <v/>
      </c>
      <c r="H51" s="15"/>
      <c r="I51" s="15"/>
      <c r="J51" s="18" t="str">
        <f aca="false">IF(OR($E51="",$F51=""),"",ROUND($F51*$G51,2))</f>
        <v/>
      </c>
    </row>
    <row r="52" customFormat="false" ht="16.5" hidden="false" customHeight="true" outlineLevel="0" collapsed="false">
      <c r="A52" s="20" t="n">
        <v>6</v>
      </c>
      <c r="B52" s="14"/>
      <c r="C52" s="15"/>
      <c r="D52" s="15"/>
      <c r="E52" s="15"/>
      <c r="F52" s="24"/>
      <c r="G52" s="25" t="str">
        <f aca="false">IF($E52="","",IFERROR(INDEX(KmSatzWert,MATCH($E52,KmMittel,0)),0))</f>
        <v/>
      </c>
      <c r="H52" s="15"/>
      <c r="I52" s="15"/>
      <c r="J52" s="18" t="str">
        <f aca="false">IF(OR($E52="",$F52=""),"",ROUND($F52*$G52,2))</f>
        <v/>
      </c>
    </row>
    <row r="53" customFormat="false" ht="18.75" hidden="false" customHeight="true" outlineLevel="0" collapsed="false">
      <c r="A53" s="21" t="s">
        <v>84</v>
      </c>
      <c r="B53" s="21"/>
      <c r="C53" s="21"/>
      <c r="D53" s="21"/>
      <c r="E53" s="21"/>
      <c r="F53" s="21"/>
      <c r="G53" s="21"/>
      <c r="H53" s="21"/>
      <c r="I53" s="21"/>
      <c r="J53" s="22" t="n">
        <f aca="false">SUM(J47:J52)</f>
        <v>10.8</v>
      </c>
    </row>
    <row r="54" customFormat="false" ht="6.75" hidden="false" customHeight="true" outlineLevel="0" collapsed="false"/>
    <row r="55" customFormat="false" ht="19.5" hidden="false" customHeight="true" outlineLevel="0" collapsed="false">
      <c r="A55" s="5" t="s">
        <v>85</v>
      </c>
      <c r="B55" s="5"/>
      <c r="C55" s="5"/>
      <c r="D55" s="5"/>
      <c r="E55" s="5"/>
      <c r="F55" s="5"/>
      <c r="G55" s="5"/>
      <c r="H55" s="5"/>
      <c r="I55" s="5"/>
      <c r="J55" s="5"/>
    </row>
    <row r="56" customFormat="false" ht="19.5" hidden="false" customHeight="true" outlineLevel="0" collapsed="false">
      <c r="A56" s="26" t="s">
        <v>86</v>
      </c>
      <c r="B56" s="26"/>
      <c r="C56" s="26"/>
      <c r="D56" s="26"/>
      <c r="E56" s="26"/>
      <c r="F56" s="26"/>
      <c r="G56" s="26"/>
      <c r="H56" s="26"/>
      <c r="I56" s="18" t="n">
        <f aca="false">SUMIF($E$19:$E$30,"Privat verauslagt",$F$19:$F$30)</f>
        <v>245.4</v>
      </c>
      <c r="J56" s="18"/>
    </row>
    <row r="57" customFormat="false" ht="19.5" hidden="false" customHeight="true" outlineLevel="0" collapsed="false">
      <c r="A57" s="26" t="s">
        <v>87</v>
      </c>
      <c r="B57" s="26"/>
      <c r="C57" s="26"/>
      <c r="D57" s="26"/>
      <c r="E57" s="26"/>
      <c r="F57" s="26"/>
      <c r="G57" s="26"/>
      <c r="H57" s="26"/>
      <c r="I57" s="18" t="n">
        <f aca="false">J43</f>
        <v>33.6</v>
      </c>
      <c r="J57" s="18"/>
    </row>
    <row r="58" customFormat="false" ht="19.5" hidden="false" customHeight="true" outlineLevel="0" collapsed="false">
      <c r="A58" s="26" t="s">
        <v>88</v>
      </c>
      <c r="B58" s="26"/>
      <c r="C58" s="26"/>
      <c r="D58" s="26"/>
      <c r="E58" s="26"/>
      <c r="F58" s="26"/>
      <c r="G58" s="26"/>
      <c r="H58" s="26"/>
      <c r="I58" s="18" t="n">
        <f aca="false">J53</f>
        <v>10.8</v>
      </c>
      <c r="J58" s="18"/>
    </row>
    <row r="59" customFormat="false" ht="19.5" hidden="false" customHeight="true" outlineLevel="0" collapsed="false">
      <c r="A59" s="21" t="s">
        <v>89</v>
      </c>
      <c r="B59" s="21"/>
      <c r="C59" s="21"/>
      <c r="D59" s="21"/>
      <c r="E59" s="21"/>
      <c r="F59" s="21"/>
      <c r="G59" s="21"/>
      <c r="H59" s="21"/>
      <c r="I59" s="22" t="n">
        <f aca="false">I56+I57+I58</f>
        <v>289.8</v>
      </c>
      <c r="J59" s="22"/>
    </row>
    <row r="60" customFormat="false" ht="19.5" hidden="false" customHeight="true" outlineLevel="0" collapsed="false">
      <c r="A60" s="26" t="s">
        <v>90</v>
      </c>
      <c r="B60" s="26"/>
      <c r="C60" s="26"/>
      <c r="D60" s="26"/>
      <c r="E60" s="26"/>
      <c r="F60" s="26"/>
      <c r="G60" s="26"/>
      <c r="H60" s="26"/>
      <c r="I60" s="27" t="n">
        <v>50</v>
      </c>
      <c r="J60" s="27"/>
    </row>
    <row r="61" customFormat="false" ht="27.75" hidden="false" customHeight="true" outlineLevel="0" collapsed="false">
      <c r="A61" s="28" t="s">
        <v>91</v>
      </c>
      <c r="B61" s="28"/>
      <c r="C61" s="28"/>
      <c r="D61" s="28"/>
      <c r="E61" s="28"/>
      <c r="F61" s="28"/>
      <c r="G61" s="28"/>
      <c r="H61" s="28"/>
      <c r="I61" s="29" t="n">
        <f aca="false">I59-I60</f>
        <v>239.8</v>
      </c>
      <c r="J61" s="29"/>
    </row>
    <row r="62" customFormat="false" ht="15.75" hidden="false" customHeight="true" outlineLevel="0" collapsed="false">
      <c r="A62" s="30" t="s">
        <v>92</v>
      </c>
      <c r="B62" s="30"/>
      <c r="C62" s="30"/>
      <c r="D62" s="30"/>
      <c r="E62" s="30"/>
      <c r="F62" s="30"/>
      <c r="G62" s="30"/>
      <c r="H62" s="30"/>
      <c r="I62" s="31" t="n">
        <f aca="false">SUMIF($E$19:$E$30,"Firmenkreditkarte",$F$19:$F$30)</f>
        <v>229.8</v>
      </c>
      <c r="J62" s="31"/>
    </row>
    <row r="63" customFormat="false" ht="15.75" hidden="false" customHeight="true" outlineLevel="0" collapsed="false">
      <c r="A63" s="30" t="s">
        <v>93</v>
      </c>
      <c r="B63" s="30"/>
      <c r="C63" s="30"/>
      <c r="D63" s="30"/>
      <c r="E63" s="30"/>
      <c r="F63" s="30"/>
      <c r="G63" s="30"/>
      <c r="H63" s="30"/>
      <c r="I63" s="31" t="n">
        <f aca="false">H31</f>
        <v>55.7</v>
      </c>
      <c r="J63" s="31"/>
    </row>
    <row r="64" customFormat="false" ht="9" hidden="false" customHeight="true" outlineLevel="0" collapsed="false"/>
    <row r="65" customFormat="false" ht="19.5" hidden="false" customHeight="true" outlineLevel="0" collapsed="false">
      <c r="A65" s="5" t="s">
        <v>94</v>
      </c>
      <c r="B65" s="5"/>
      <c r="C65" s="5"/>
      <c r="D65" s="5"/>
      <c r="E65" s="5"/>
      <c r="F65" s="5"/>
      <c r="G65" s="5"/>
      <c r="H65" s="5"/>
      <c r="I65" s="5"/>
      <c r="J65" s="5"/>
    </row>
    <row r="66" customFormat="false" ht="33.75" hidden="false" customHeight="true" outlineLevel="0" collapsed="false">
      <c r="A66" s="32"/>
      <c r="B66" s="32"/>
      <c r="C66" s="32"/>
      <c r="D66" s="32"/>
      <c r="E66" s="32"/>
      <c r="F66" s="32"/>
      <c r="G66" s="32"/>
      <c r="H66" s="32"/>
      <c r="I66" s="32"/>
      <c r="J66" s="32"/>
    </row>
    <row r="67" customFormat="false" ht="13.5" hidden="false" customHeight="true" outlineLevel="0" collapsed="false">
      <c r="A67" s="33" t="s">
        <v>95</v>
      </c>
      <c r="B67" s="33"/>
      <c r="C67" s="33"/>
      <c r="D67" s="33"/>
      <c r="E67" s="33" t="s">
        <v>96</v>
      </c>
      <c r="F67" s="33"/>
      <c r="G67" s="33"/>
      <c r="H67" s="33" t="s">
        <v>97</v>
      </c>
      <c r="I67" s="33"/>
      <c r="J67" s="33"/>
    </row>
    <row r="68" customFormat="false" ht="7.5" hidden="false" customHeight="true" outlineLevel="0" collapsed="false"/>
    <row r="69" customFormat="false" ht="15" hidden="false" customHeight="true" outlineLevel="0" collapsed="false">
      <c r="A69" s="34" t="s">
        <v>98</v>
      </c>
      <c r="B69" s="34"/>
      <c r="C69" s="34"/>
      <c r="D69" s="34"/>
      <c r="E69" s="34"/>
      <c r="F69" s="34"/>
      <c r="G69" s="34"/>
      <c r="H69" s="34"/>
      <c r="I69" s="34"/>
      <c r="J69" s="34"/>
    </row>
    <row r="70" customFormat="false" ht="15" hidden="false" customHeight="true" outlineLevel="0" collapsed="false">
      <c r="A70" s="34"/>
      <c r="B70" s="34"/>
      <c r="C70" s="34"/>
      <c r="D70" s="34"/>
      <c r="E70" s="34"/>
      <c r="F70" s="34"/>
      <c r="G70" s="34"/>
      <c r="H70" s="34"/>
      <c r="I70" s="34"/>
      <c r="J70" s="34"/>
    </row>
    <row r="71" customFormat="false" ht="15" hidden="false" customHeight="true" outlineLevel="0" collapsed="false">
      <c r="A71" s="34"/>
      <c r="B71" s="34"/>
      <c r="C71" s="34"/>
      <c r="D71" s="34"/>
      <c r="E71" s="34"/>
      <c r="F71" s="34"/>
      <c r="G71" s="34"/>
      <c r="H71" s="34"/>
      <c r="I71" s="34"/>
      <c r="J71" s="34"/>
    </row>
  </sheetData>
  <mergeCells count="88">
    <mergeCell ref="A2:C4"/>
    <mergeCell ref="D2:J3"/>
    <mergeCell ref="D4:J4"/>
    <mergeCell ref="A5:J5"/>
    <mergeCell ref="A7:J7"/>
    <mergeCell ref="A8:B8"/>
    <mergeCell ref="C8:E8"/>
    <mergeCell ref="F8:G8"/>
    <mergeCell ref="H8:J8"/>
    <mergeCell ref="A9:B9"/>
    <mergeCell ref="C9:E9"/>
    <mergeCell ref="F9:G9"/>
    <mergeCell ref="H9:J9"/>
    <mergeCell ref="A10:B10"/>
    <mergeCell ref="C10:E10"/>
    <mergeCell ref="F10:G10"/>
    <mergeCell ref="H10:J10"/>
    <mergeCell ref="A11:B11"/>
    <mergeCell ref="C11:E11"/>
    <mergeCell ref="F11:G11"/>
    <mergeCell ref="H11:J11"/>
    <mergeCell ref="A12:B12"/>
    <mergeCell ref="C12:E12"/>
    <mergeCell ref="F12:G12"/>
    <mergeCell ref="H12:J12"/>
    <mergeCell ref="A13:B13"/>
    <mergeCell ref="C13:E13"/>
    <mergeCell ref="F13:G13"/>
    <mergeCell ref="H13:J13"/>
    <mergeCell ref="A14:B14"/>
    <mergeCell ref="C14:E14"/>
    <mergeCell ref="F14:G14"/>
    <mergeCell ref="H14:J14"/>
    <mergeCell ref="B16:J16"/>
    <mergeCell ref="A17:J17"/>
    <mergeCell ref="A31:E31"/>
    <mergeCell ref="B33:J33"/>
    <mergeCell ref="A34:J34"/>
    <mergeCell ref="C35:D35"/>
    <mergeCell ref="C36:D36"/>
    <mergeCell ref="C37:D37"/>
    <mergeCell ref="C38:D38"/>
    <mergeCell ref="C39:D39"/>
    <mergeCell ref="C40:D40"/>
    <mergeCell ref="C41:D41"/>
    <mergeCell ref="C42:D42"/>
    <mergeCell ref="A43:D43"/>
    <mergeCell ref="B45:J45"/>
    <mergeCell ref="C46:D46"/>
    <mergeCell ref="H46:I46"/>
    <mergeCell ref="C47:D47"/>
    <mergeCell ref="H47:I47"/>
    <mergeCell ref="C48:D48"/>
    <mergeCell ref="H48:I48"/>
    <mergeCell ref="C49:D49"/>
    <mergeCell ref="H49:I49"/>
    <mergeCell ref="C50:D50"/>
    <mergeCell ref="H50:I50"/>
    <mergeCell ref="C51:D51"/>
    <mergeCell ref="H51:I51"/>
    <mergeCell ref="C52:D52"/>
    <mergeCell ref="H52:I52"/>
    <mergeCell ref="A53:I53"/>
    <mergeCell ref="A55:J55"/>
    <mergeCell ref="A56:H56"/>
    <mergeCell ref="I56:J56"/>
    <mergeCell ref="A57:H57"/>
    <mergeCell ref="I57:J57"/>
    <mergeCell ref="A58:H58"/>
    <mergeCell ref="I58:J58"/>
    <mergeCell ref="A59:H59"/>
    <mergeCell ref="I59:J59"/>
    <mergeCell ref="A60:H60"/>
    <mergeCell ref="I60:J60"/>
    <mergeCell ref="A61:H61"/>
    <mergeCell ref="I61:J61"/>
    <mergeCell ref="A62:H62"/>
    <mergeCell ref="I62:J62"/>
    <mergeCell ref="A63:H63"/>
    <mergeCell ref="I63:J63"/>
    <mergeCell ref="A65:J65"/>
    <mergeCell ref="A66:D66"/>
    <mergeCell ref="E66:G66"/>
    <mergeCell ref="H66:J66"/>
    <mergeCell ref="A67:D67"/>
    <mergeCell ref="E67:G67"/>
    <mergeCell ref="H67:J67"/>
    <mergeCell ref="A69:J71"/>
  </mergeCells>
  <dataValidations count="7">
    <dataValidation allowBlank="true" error="Bitte einen Wert aus der Liste wählen." errorStyle="stop" errorTitle="Ungültige Eingabe" operator="between" showDropDown="false" showErrorMessage="true" showInputMessage="false" sqref="C19:C30" type="list">
      <formula1>Kategorie</formula1>
      <formula2>0</formula2>
    </dataValidation>
    <dataValidation allowBlank="true" error="Bitte einen Wert aus der Liste wählen." errorStyle="stop" errorTitle="Ungültige Eingabe" operator="between" showDropDown="false" showErrorMessage="true" showInputMessage="false" sqref="E19:E30" type="list">
      <formula1>Zahlungsart</formula1>
      <formula2>0</formula2>
    </dataValidation>
    <dataValidation allowBlank="true" error="Bitte einen Wert aus der Liste wählen." errorStyle="stop" errorTitle="Ungültige Eingabe" operator="between" showDropDown="false" showErrorMessage="true" showInputMessage="false" sqref="G19:G30" type="list">
      <formula1>MwStSatz</formula1>
      <formula2>0</formula2>
    </dataValidation>
    <dataValidation allowBlank="true" error="Bitte einen Wert aus der Liste wählen." errorStyle="stop" errorTitle="Ungültige Eingabe" operator="between" showDropDown="false" showErrorMessage="true" showInputMessage="false" sqref="J19:J30" type="list">
      <formula1>JaNein</formula1>
      <formula2>0</formula2>
    </dataValidation>
    <dataValidation allowBlank="true" error="Bitte einen Wert aus der Liste wählen." errorStyle="stop" errorTitle="Ungültige Eingabe" operator="between" showDropDown="false" showErrorMessage="true" showInputMessage="false" sqref="C36:C42" type="list">
      <formula1>Reiseart</formula1>
      <formula2>0</formula2>
    </dataValidation>
    <dataValidation allowBlank="true" error="Bitte einen Wert aus der Liste wählen." errorStyle="stop" errorTitle="Ungültige Eingabe" operator="between" showDropDown="false" showErrorMessage="true" showInputMessage="false" sqref="F36:H42" type="list">
      <formula1>JaNein</formula1>
      <formula2>0</formula2>
    </dataValidation>
    <dataValidation allowBlank="true" error="Bitte einen Wert aus der Liste wählen." errorStyle="stop" errorTitle="Ungültige Eingabe" operator="between" showDropDown="false" showErrorMessage="true" showInputMessage="false" sqref="E47:E52" type="list">
      <formula1>KmMittel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30"/>
    <col collapsed="false" customWidth="true" hidden="false" outlineLevel="0" max="3" min="3" style="0" width="13"/>
    <col collapsed="false" customWidth="true" hidden="false" outlineLevel="0" max="4" min="4" style="0" width="3"/>
    <col collapsed="false" customWidth="true" hidden="false" outlineLevel="0" max="5" min="5" style="0" width="26"/>
    <col collapsed="false" customWidth="true" hidden="false" outlineLevel="0" max="6" min="6" style="0" width="3"/>
    <col collapsed="false" customWidth="true" hidden="false" outlineLevel="0" max="7" min="7" style="0" width="24"/>
    <col collapsed="false" customWidth="true" hidden="false" outlineLevel="0" max="8" min="8" style="0" width="3"/>
    <col collapsed="false" customWidth="true" hidden="false" outlineLevel="0" max="9" min="9" style="0" width="12"/>
  </cols>
  <sheetData>
    <row r="1" customFormat="false" ht="24" hidden="false" customHeight="true" outlineLevel="0" collapsed="false">
      <c r="A1" s="35" t="s">
        <v>99</v>
      </c>
      <c r="B1" s="35"/>
      <c r="C1" s="35"/>
      <c r="D1" s="35"/>
      <c r="E1" s="35"/>
      <c r="F1" s="35"/>
      <c r="G1" s="35"/>
      <c r="H1" s="35"/>
      <c r="I1" s="35"/>
    </row>
    <row r="2" customFormat="false" ht="25.5" hidden="false" customHeight="true" outlineLevel="0" collapsed="false">
      <c r="A2" s="36" t="s">
        <v>100</v>
      </c>
      <c r="B2" s="36"/>
      <c r="C2" s="36"/>
      <c r="D2" s="36"/>
      <c r="E2" s="36"/>
      <c r="F2" s="36"/>
      <c r="G2" s="36"/>
      <c r="H2" s="36"/>
      <c r="I2" s="36"/>
    </row>
    <row r="3" customFormat="false" ht="15" hidden="false" customHeight="false" outlineLevel="0" collapsed="false">
      <c r="B3" s="37" t="s">
        <v>101</v>
      </c>
      <c r="E3" s="37" t="s">
        <v>102</v>
      </c>
      <c r="G3" s="37" t="s">
        <v>103</v>
      </c>
      <c r="I3" s="37" t="s">
        <v>104</v>
      </c>
    </row>
    <row r="4" customFormat="false" ht="15" hidden="false" customHeight="false" outlineLevel="0" collapsed="false">
      <c r="B4" s="38" t="s">
        <v>105</v>
      </c>
      <c r="C4" s="38" t="s">
        <v>106</v>
      </c>
      <c r="E4" s="39" t="s">
        <v>46</v>
      </c>
      <c r="G4" s="39" t="s">
        <v>44</v>
      </c>
      <c r="I4" s="13" t="s">
        <v>45</v>
      </c>
    </row>
    <row r="5" customFormat="false" ht="15" hidden="false" customHeight="false" outlineLevel="0" collapsed="false">
      <c r="B5" s="39" t="s">
        <v>107</v>
      </c>
      <c r="C5" s="40" t="n">
        <v>0.19</v>
      </c>
      <c r="E5" s="39" t="s">
        <v>42</v>
      </c>
      <c r="G5" s="39" t="s">
        <v>48</v>
      </c>
      <c r="I5" s="13" t="s">
        <v>68</v>
      </c>
    </row>
    <row r="6" customFormat="false" ht="15" hidden="false" customHeight="false" outlineLevel="0" collapsed="false">
      <c r="B6" s="39" t="s">
        <v>108</v>
      </c>
      <c r="C6" s="40" t="n">
        <v>0.07</v>
      </c>
      <c r="E6" s="39" t="s">
        <v>109</v>
      </c>
      <c r="G6" s="39" t="s">
        <v>110</v>
      </c>
    </row>
    <row r="7" customFormat="false" ht="15" hidden="false" customHeight="false" outlineLevel="0" collapsed="false">
      <c r="B7" s="39" t="s">
        <v>111</v>
      </c>
      <c r="C7" s="40" t="n">
        <v>0</v>
      </c>
      <c r="E7" s="39" t="s">
        <v>49</v>
      </c>
    </row>
    <row r="8" customFormat="false" ht="15" hidden="false" customHeight="false" outlineLevel="0" collapsed="false">
      <c r="B8" s="37" t="s">
        <v>112</v>
      </c>
      <c r="E8" s="39" t="s">
        <v>113</v>
      </c>
    </row>
    <row r="9" customFormat="false" ht="15" hidden="false" customHeight="false" outlineLevel="0" collapsed="false">
      <c r="B9" s="38" t="s">
        <v>60</v>
      </c>
      <c r="C9" s="38" t="s">
        <v>61</v>
      </c>
      <c r="E9" s="39" t="s">
        <v>114</v>
      </c>
    </row>
    <row r="10" customFormat="false" ht="15" hidden="false" customHeight="false" outlineLevel="0" collapsed="false">
      <c r="B10" s="39" t="s">
        <v>69</v>
      </c>
      <c r="C10" s="41" t="n">
        <v>28</v>
      </c>
      <c r="E10" s="39" t="s">
        <v>53</v>
      </c>
    </row>
    <row r="11" customFormat="false" ht="15" hidden="false" customHeight="false" outlineLevel="0" collapsed="false">
      <c r="B11" s="39" t="s">
        <v>67</v>
      </c>
      <c r="C11" s="41" t="n">
        <v>14</v>
      </c>
      <c r="E11" s="39" t="s">
        <v>51</v>
      </c>
    </row>
    <row r="12" customFormat="false" ht="15" hidden="false" customHeight="false" outlineLevel="0" collapsed="false">
      <c r="B12" s="39" t="s">
        <v>115</v>
      </c>
      <c r="C12" s="41" t="n">
        <v>14</v>
      </c>
      <c r="E12" s="39" t="s">
        <v>116</v>
      </c>
    </row>
    <row r="13" customFormat="false" ht="15" hidden="false" customHeight="false" outlineLevel="0" collapsed="false">
      <c r="B13" s="39" t="s">
        <v>117</v>
      </c>
      <c r="C13" s="41" t="n">
        <v>0</v>
      </c>
      <c r="E13" s="39" t="s">
        <v>118</v>
      </c>
    </row>
    <row r="14" customFormat="false" ht="15" hidden="false" customHeight="false" outlineLevel="0" collapsed="false">
      <c r="E14" s="39" t="s">
        <v>119</v>
      </c>
    </row>
    <row r="15" customFormat="false" ht="15" hidden="false" customHeight="false" outlineLevel="0" collapsed="false">
      <c r="B15" s="37" t="s">
        <v>120</v>
      </c>
      <c r="E15" s="39" t="s">
        <v>121</v>
      </c>
    </row>
    <row r="16" customFormat="false" ht="15" hidden="false" customHeight="false" outlineLevel="0" collapsed="false">
      <c r="B16" s="38" t="s">
        <v>122</v>
      </c>
      <c r="C16" s="38" t="s">
        <v>65</v>
      </c>
    </row>
    <row r="17" customFormat="false" ht="15" hidden="false" customHeight="false" outlineLevel="0" collapsed="false">
      <c r="B17" s="39" t="s">
        <v>123</v>
      </c>
      <c r="C17" s="41" t="n">
        <v>5.6</v>
      </c>
    </row>
    <row r="18" customFormat="false" ht="15" hidden="false" customHeight="false" outlineLevel="0" collapsed="false">
      <c r="B18" s="39" t="s">
        <v>124</v>
      </c>
      <c r="C18" s="41" t="n">
        <v>11.2</v>
      </c>
    </row>
    <row r="19" customFormat="false" ht="15" hidden="false" customHeight="false" outlineLevel="0" collapsed="false">
      <c r="B19" s="39" t="s">
        <v>125</v>
      </c>
      <c r="C19" s="41" t="n">
        <v>11.2</v>
      </c>
    </row>
    <row r="21" customFormat="false" ht="15" hidden="false" customHeight="false" outlineLevel="0" collapsed="false">
      <c r="B21" s="37" t="s">
        <v>126</v>
      </c>
    </row>
    <row r="22" customFormat="false" ht="15" hidden="false" customHeight="false" outlineLevel="0" collapsed="false">
      <c r="B22" s="38" t="s">
        <v>74</v>
      </c>
      <c r="C22" s="38" t="s">
        <v>127</v>
      </c>
    </row>
    <row r="23" customFormat="false" ht="15" hidden="false" customHeight="false" outlineLevel="0" collapsed="false">
      <c r="B23" s="39" t="s">
        <v>80</v>
      </c>
      <c r="C23" s="41" t="n">
        <v>0.3</v>
      </c>
    </row>
    <row r="24" customFormat="false" ht="15" hidden="false" customHeight="false" outlineLevel="0" collapsed="false">
      <c r="B24" s="39" t="s">
        <v>128</v>
      </c>
      <c r="C24" s="41" t="n">
        <v>0.2</v>
      </c>
    </row>
  </sheetData>
  <mergeCells count="2">
    <mergeCell ref="A1:I1"/>
    <mergeCell ref="A2:I2"/>
  </mergeCells>
  <printOptions headings="false" gridLines="false" gridLinesSet="true" horizontalCentered="false" verticalCentered="false"/>
  <pageMargins left="0.4" right="0.4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2026-08-11T14:12:41Z</dcterms:created>
  <dc:creator>openpyxl</dc:creator>
  <dc:description/>
  <dc:language>en-US</dc:language>
  <cp:lastModifiedBy/>
  <dcterms:modified xsi:type="dcterms:W3CDTF">2026-08-11T14:12:41Z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