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nahmeschein" sheetId="1" state="visible" r:id="rId3"/>
    <sheet name="Materialstamm" sheetId="2" state="visible" r:id="rId4"/>
  </sheets>
  <definedNames>
    <definedName function="false" hidden="false" localSheetId="0" name="_xlnm.Print_Area" vbProcedure="false">Entnahmeschein!$A$1:$K$39</definedName>
    <definedName function="false" hidden="false" localSheetId="1" name="_xlnm.Print_Area" vbProcedure="false">Materialstamm!$A$1:$J$30</definedName>
    <definedName function="false" hidden="true" localSheetId="1" name="_xlnm._FilterDatabase" vbProcedure="false">Materialstamm!$A$10:$J$10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<sst xmlns="http://schemas.openxmlformats.org/spreadsheetml/2006/main" count="179" uniqueCount="141">
  <si>
    <t xml:space="preserve">Materialentnahmeschein</t>
  </si>
  <si>
    <t xml:space="preserve">Brandt &amp; Vogel Betriebe GmbH</t>
  </si>
  <si>
    <t xml:space="preserve">KST-100 Verwaltung</t>
  </si>
  <si>
    <t xml:space="preserve">Produktion</t>
  </si>
  <si>
    <t xml:space="preserve">Zentrallager</t>
  </si>
  <si>
    <t xml:space="preserve">KST-200 Produktion</t>
  </si>
  <si>
    <t xml:space="preserve">Logistik</t>
  </si>
  <si>
    <t xml:space="preserve">Außenlager</t>
  </si>
  <si>
    <t xml:space="preserve">Werkstraße 27 · 28309 Bremen   ·   Zentrallager · Tel. 0421 555-2140</t>
  </si>
  <si>
    <t xml:space="preserve">KST-300 Logistik</t>
  </si>
  <si>
    <t xml:space="preserve">Instandhaltung</t>
  </si>
  <si>
    <t xml:space="preserve">Werkstattlager</t>
  </si>
  <si>
    <t xml:space="preserve">KST-400 Instandhaltung</t>
  </si>
  <si>
    <t xml:space="preserve">Verwaltung</t>
  </si>
  <si>
    <t xml:space="preserve">KST-500 Vertrieb</t>
  </si>
  <si>
    <t xml:space="preserve">Vertrieb</t>
  </si>
  <si>
    <t xml:space="preserve">Belegdaten</t>
  </si>
  <si>
    <t xml:space="preserve">KST-600 IT</t>
  </si>
  <si>
    <t xml:space="preserve">IT</t>
  </si>
  <si>
    <t xml:space="preserve">Entnahmeschein-Nr.</t>
  </si>
  <si>
    <t xml:space="preserve">EN-2026-0147</t>
  </si>
  <si>
    <t xml:space="preserve">Entnehmer</t>
  </si>
  <si>
    <t xml:space="preserve">M. Sanders</t>
  </si>
  <si>
    <t xml:space="preserve">Einkauf</t>
  </si>
  <si>
    <t xml:space="preserve">Datum der Entnahme</t>
  </si>
  <si>
    <t xml:space="preserve">Abteilung</t>
  </si>
  <si>
    <t xml:space="preserve">Kostenstelle</t>
  </si>
  <si>
    <t xml:space="preserve">Lager / Standort</t>
  </si>
  <si>
    <t xml:space="preserve">Kostenträger / Auftrag</t>
  </si>
  <si>
    <t xml:space="preserve">AU-2026-3391</t>
  </si>
  <si>
    <t xml:space="preserve">Verwendungszweck</t>
  </si>
  <si>
    <t xml:space="preserve">Nachschub Verbrauchsmaterial</t>
  </si>
  <si>
    <t xml:space="preserve">Positionen · entnommene Materialien</t>
  </si>
  <si>
    <t xml:space="preserve">Pos.</t>
  </si>
  <si>
    <t xml:space="preserve">Material-Nr.</t>
  </si>
  <si>
    <t xml:space="preserve">Bezeichnung</t>
  </si>
  <si>
    <t xml:space="preserve">Einheit</t>
  </si>
  <si>
    <t xml:space="preserve">Lagerort</t>
  </si>
  <si>
    <t xml:space="preserve">Menge</t>
  </si>
  <si>
    <t xml:space="preserve">Einzelpreis</t>
  </si>
  <si>
    <t xml:space="preserve">Gesamtwert</t>
  </si>
  <si>
    <t xml:space="preserve">Verfügb. Bestand</t>
  </si>
  <si>
    <t xml:space="preserve">Bestand danach</t>
  </si>
  <si>
    <t xml:space="preserve">Prüfung</t>
  </si>
  <si>
    <t xml:space="preserve">M-1001</t>
  </si>
  <si>
    <t xml:space="preserve">M-1005</t>
  </si>
  <si>
    <t xml:space="preserve">M-1010</t>
  </si>
  <si>
    <t xml:space="preserve">M-1003</t>
  </si>
  <si>
    <t xml:space="preserve">M-1007</t>
  </si>
  <si>
    <t xml:space="preserve">M-1011</t>
  </si>
  <si>
    <t xml:space="preserve">Anzahl Positionen</t>
  </si>
  <si>
    <t xml:space="preserve">Gesamtwert netto</t>
  </si>
  <si>
    <t xml:space="preserve">Interner Beleg – Bewertung zu Netto-Einstandspreisen (ohne Umsatzsteuer). Bestände werden aus dem Materialstamm gelesen.</t>
  </si>
  <si>
    <t xml:space="preserve">Bestätigungen</t>
  </si>
  <si>
    <t xml:space="preserve">M. Sanders · Produktion</t>
  </si>
  <si>
    <t xml:space="preserve">gez. Lagerverwaltung</t>
  </si>
  <si>
    <t xml:space="preserve">T. Brand · KST-200</t>
  </si>
  <si>
    <t xml:space="preserve">Unterschrift · Datum</t>
  </si>
  <si>
    <t xml:space="preserve">Ausgabe Lager</t>
  </si>
  <si>
    <t xml:space="preserve">Freigabe (Kostenstelle)</t>
  </si>
  <si>
    <t xml:space="preserve">Hinweise zur Nutzung</t>
  </si>
  <si>
    <t xml:space="preserve">•  Weiße Felder ausfüllen · hell hinterlegte Felder werden automatisch berechnet (Formeln nicht überschreiben).</t>
  </si>
  <si>
    <t xml:space="preserve">•  Material-Nr. aus der Liste wählen – Bezeichnung, Einheit, Lagerort, Einzelpreis und Bestand werden automatisch übernommen.</t>
  </si>
  <si>
    <t xml:space="preserve">•  Spalte „Prüfung“ warnt, sobald die Entnahmemenge den verfügbaren Bestand übersteigt.</t>
  </si>
  <si>
    <t xml:space="preserve">•  Artikel, Preise und Bestände werden im Tabellenblatt „Materialstamm“ gepflegt.</t>
  </si>
  <si>
    <t xml:space="preserve">Materialstamm</t>
  </si>
  <si>
    <t xml:space="preserve">Artikelstammdaten &amp; Lagerbestand · Stand 2026</t>
  </si>
  <si>
    <t xml:space="preserve">Artikel gesamt</t>
  </si>
  <si>
    <t xml:space="preserve">Gesamtbestandswert</t>
  </si>
  <si>
    <t xml:space="preserve">Artikel unter Meldebestand</t>
  </si>
  <si>
    <t xml:space="preserve">Kategorie</t>
  </si>
  <si>
    <t xml:space="preserve">Bestand</t>
  </si>
  <si>
    <t xml:space="preserve">Meldebestand</t>
  </si>
  <si>
    <t xml:space="preserve">Bestandswert</t>
  </si>
  <si>
    <t xml:space="preserve">Status</t>
  </si>
  <si>
    <t xml:space="preserve">Kopierpapier A4, 80 g/m²</t>
  </si>
  <si>
    <t xml:space="preserve">Büro</t>
  </si>
  <si>
    <t xml:space="preserve">Karton</t>
  </si>
  <si>
    <t xml:space="preserve">A-01</t>
  </si>
  <si>
    <t xml:space="preserve">M-1002</t>
  </si>
  <si>
    <t xml:space="preserve">Kugelschreiber blau</t>
  </si>
  <si>
    <t xml:space="preserve">Stück</t>
  </si>
  <si>
    <t xml:space="preserve">A-02</t>
  </si>
  <si>
    <t xml:space="preserve">Nitril-Einweghandschuhe Gr. M</t>
  </si>
  <si>
    <t xml:space="preserve">Arbeitsschutz</t>
  </si>
  <si>
    <t xml:space="preserve">Box (100 St.)</t>
  </si>
  <si>
    <t xml:space="preserve">B-01</t>
  </si>
  <si>
    <t xml:space="preserve">M-1004</t>
  </si>
  <si>
    <t xml:space="preserve">Warnweste gelb, Klasse 2</t>
  </si>
  <si>
    <t xml:space="preserve">B-02</t>
  </si>
  <si>
    <t xml:space="preserve">Kabelbinder 200 mm, schwarz</t>
  </si>
  <si>
    <t xml:space="preserve">Montage</t>
  </si>
  <si>
    <t xml:space="preserve">Beutel (100)</t>
  </si>
  <si>
    <t xml:space="preserve">C-01</t>
  </si>
  <si>
    <t xml:space="preserve">M-1006</t>
  </si>
  <si>
    <t xml:space="preserve">Klebeband transparent 50 mm</t>
  </si>
  <si>
    <t xml:space="preserve">Versand</t>
  </si>
  <si>
    <t xml:space="preserve">Rolle</t>
  </si>
  <si>
    <t xml:space="preserve">C-02</t>
  </si>
  <si>
    <t xml:space="preserve">Faltkarton 400×300×300 mm</t>
  </si>
  <si>
    <t xml:space="preserve">C-03</t>
  </si>
  <si>
    <t xml:space="preserve">M-1008</t>
  </si>
  <si>
    <t xml:space="preserve">Reinigungstücher universal</t>
  </si>
  <si>
    <t xml:space="preserve">Reinigung</t>
  </si>
  <si>
    <t xml:space="preserve">Packung (50)</t>
  </si>
  <si>
    <t xml:space="preserve">D-01</t>
  </si>
  <si>
    <t xml:space="preserve">M-1009</t>
  </si>
  <si>
    <t xml:space="preserve">Handseife 500 ml</t>
  </si>
  <si>
    <t xml:space="preserve">Flasche</t>
  </si>
  <si>
    <t xml:space="preserve">Multifunktionsöl 400 ml</t>
  </si>
  <si>
    <t xml:space="preserve">Wartung</t>
  </si>
  <si>
    <t xml:space="preserve">Dose</t>
  </si>
  <si>
    <t xml:space="preserve">E-01</t>
  </si>
  <si>
    <t xml:space="preserve">Schleifpapier K120</t>
  </si>
  <si>
    <t xml:space="preserve">Bogen</t>
  </si>
  <si>
    <t xml:space="preserve">E-02</t>
  </si>
  <si>
    <t xml:space="preserve">M-1012</t>
  </si>
  <si>
    <t xml:space="preserve">Sicherheitsschuhe S3, Gr. 43</t>
  </si>
  <si>
    <t xml:space="preserve">Paar</t>
  </si>
  <si>
    <t xml:space="preserve">B-03</t>
  </si>
  <si>
    <t xml:space="preserve">M-1013</t>
  </si>
  <si>
    <t xml:space="preserve">Druckerpatrone schwarz</t>
  </si>
  <si>
    <t xml:space="preserve">A-03</t>
  </si>
  <si>
    <t xml:space="preserve">M-1014</t>
  </si>
  <si>
    <t xml:space="preserve">Batterien AA (Blister 4 St.)</t>
  </si>
  <si>
    <t xml:space="preserve">Technik</t>
  </si>
  <si>
    <t xml:space="preserve">Blister</t>
  </si>
  <si>
    <t xml:space="preserve">F-01</t>
  </si>
  <si>
    <t xml:space="preserve">M-1015</t>
  </si>
  <si>
    <t xml:space="preserve">Notizblock A5, kariert</t>
  </si>
  <si>
    <t xml:space="preserve">M-1016</t>
  </si>
  <si>
    <t xml:space="preserve">Schutzbrille klar</t>
  </si>
  <si>
    <t xml:space="preserve">M-1017</t>
  </si>
  <si>
    <t xml:space="preserve">Müllsäcke 120 l (Rolle 25)</t>
  </si>
  <si>
    <t xml:space="preserve">D-02</t>
  </si>
  <si>
    <t xml:space="preserve">M-1018</t>
  </si>
  <si>
    <t xml:space="preserve">Werkstattlappen (Ballen)</t>
  </si>
  <si>
    <t xml:space="preserve">Ballen</t>
  </si>
  <si>
    <t xml:space="preserve">E-03</t>
  </si>
  <si>
    <t xml:space="preserve">Summe Bestandswert (netto)</t>
  </si>
  <si>
    <t xml:space="preserve">Pflegen Sie hier Artikel, Preise und Bestände. Der Entnahmeschein greift automatisch auf diese Liste zu (Material-Nr. als Schlüssel).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</si>
</sst>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General"/>
    <numFmt numFmtId="167" formatCode="#,##0"/>
    <numFmt numFmtId="168" formatCode="#,##0.00&quot; €&quot;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9"/>
      <color rgb="FFD9D5EE"/>
      <name val="Calibri"/>
      <family val="0"/>
      <charset val="1"/>
    </font>
    <font>
      <b val="true"/>
      <sz val="11"/>
      <color rgb="FF2A2350"/>
      <name val="Calibri"/>
      <family val="0"/>
      <charset val="1"/>
    </font>
    <font>
      <b val="true"/>
      <sz val="9"/>
      <color rgb="FF6B6785"/>
      <name val="Calibri"/>
      <family val="0"/>
      <charset val="1"/>
    </font>
    <font>
      <sz val="10"/>
      <color rgb="FF2A235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6B6785"/>
      <name val="Calibri"/>
      <family val="0"/>
      <charset val="1"/>
    </font>
    <font>
      <b val="true"/>
      <sz val="10"/>
      <color rgb="FF2A235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i val="true"/>
      <sz val="8.5"/>
      <color rgb="FF6B6785"/>
      <name val="Calibri"/>
      <family val="0"/>
      <charset val="1"/>
    </font>
    <font>
      <sz val="9"/>
      <color rgb="FF6B6785"/>
      <name val="Calibri"/>
      <family val="0"/>
      <charset val="1"/>
    </font>
    <font>
      <sz val="8.5"/>
      <color rgb="FF6B6785"/>
      <name val="Calibri"/>
      <family val="0"/>
      <charset val="1"/>
    </font>
    <font>
      <b val="true"/>
      <sz val="10"/>
      <color rgb="FFA85C46"/>
      <name val="Calibri"/>
      <family val="0"/>
      <charset val="1"/>
    </font>
    <font>
      <b val="true"/>
      <sz val="16"/>
      <color rgb="FF2A2350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312A63"/>
        <bgColor rgb="FF2A2350"/>
      </patternFill>
    </fill>
    <fill>
      <patternFill patternType="solid">
        <fgColor rgb="FFC2725A"/>
        <bgColor rgb="FFA85C46"/>
      </patternFill>
    </fill>
    <fill>
      <patternFill patternType="solid">
        <fgColor rgb="FFF1EFF7"/>
        <bgColor rgb="FFECEBF4"/>
      </patternFill>
    </fill>
    <fill>
      <patternFill patternType="solid">
        <fgColor rgb="FFFFFFFF"/>
        <bgColor rgb="FFF8F7FC"/>
      </patternFill>
    </fill>
    <fill>
      <patternFill patternType="solid">
        <fgColor rgb="FFECEBF4"/>
        <bgColor rgb="FFF1EFF7"/>
      </patternFill>
    </fill>
    <fill>
      <patternFill patternType="solid">
        <fgColor rgb="FFF8F7FC"/>
        <bgColor rgb="FFFFFFFF"/>
      </patternFill>
    </fill>
    <fill>
      <patternFill patternType="solid">
        <fgColor rgb="FFA85C46"/>
        <bgColor rgb="FFC2725A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5E4"/>
      </left>
      <right style="thin">
        <color rgb="FFD8D5E4"/>
      </right>
      <top style="thin">
        <color rgb="FFD8D5E4"/>
      </top>
      <bottom style="thin">
        <color rgb="FFD8D5E4"/>
      </bottom>
      <diagonal/>
    </border>
    <border diagonalUp="false" diagonalDown="false">
      <left style="thin">
        <color rgb="FF312A63"/>
      </left>
      <right style="thin">
        <color rgb="FF312A63"/>
      </right>
      <top style="thin">
        <color rgb="FF312A63"/>
      </top>
      <bottom style="thin">
        <color rgb="FF312A63"/>
      </bottom>
      <diagonal/>
    </border>
    <border diagonalUp="false" diagonalDown="false">
      <left style="thin">
        <color rgb="FFA85C46"/>
      </left>
      <right style="thin">
        <color rgb="FFA85C46"/>
      </right>
      <top style="thin">
        <color rgb="FFA85C46"/>
      </top>
      <bottom style="thin">
        <color rgb="FFA85C46"/>
      </bottom>
      <diagonal/>
    </border>
    <border diagonalUp="false" diagonalDown="false">
      <left/>
      <right/>
      <top style="thin">
        <color rgb="FF2A235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2" fillId="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4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7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b val="1"/>
        <color rgb="FFB23A34"/>
      </font>
      <fill>
        <patternFill>
          <bgColor rgb="FFFBECEA"/>
        </patternFill>
      </fill>
    </dxf>
    <dxf>
      <font>
        <name val="Calibri"/>
        <charset val="1"/>
        <family val="0"/>
        <color rgb="FF2E7D57"/>
      </font>
      <fill>
        <patternFill>
          <bgColor rgb="FFE6F3EC"/>
        </patternFill>
      </fill>
    </dxf>
    <dxf>
      <fill>
        <patternFill patternType="solid">
          <fgColor rgb="FF312A63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5E4"/>
      <rgbColor rgb="FF808080"/>
      <rgbColor rgb="FF9999FF"/>
      <rgbColor rgb="FFB23A34"/>
      <rgbColor rgb="FFF8F7FC"/>
      <rgbColor rgb="FFE6F3EC"/>
      <rgbColor rgb="FF660066"/>
      <rgbColor rgb="FFC2725A"/>
      <rgbColor rgb="FF0066CC"/>
      <rgbColor rgb="FFD9D5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BF4"/>
      <rgbColor rgb="FFF1EFF7"/>
      <rgbColor rgb="FFFB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785"/>
      <rgbColor rgb="FF969696"/>
      <rgbColor rgb="FF003366"/>
      <rgbColor rgb="FF2E7D57"/>
      <rgbColor rgb="FF003300"/>
      <rgbColor rgb="FF333300"/>
      <rgbColor rgb="FF993300"/>
      <rgbColor rgb="FFA85C46"/>
      <rgbColor rgb="FF312A63"/>
      <rgbColor rgb="FF2A23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.51"/>
    <col collapsed="false" customWidth="true" hidden="false" outlineLevel="0" max="2" min="2" style="0" width="14"/>
    <col collapsed="false" customWidth="true" hidden="false" outlineLevel="0" max="3" min="3" style="0" width="34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9"/>
    <col collapsed="false" customWidth="true" hidden="false" outlineLevel="0" max="7" min="7" style="0" width="13.5"/>
    <col collapsed="false" customWidth="true" hidden="false" outlineLevel="0" max="8" min="8" style="0" width="14.51"/>
    <col collapsed="false" customWidth="true" hidden="false" outlineLevel="0" max="9" min="9" style="0" width="13"/>
    <col collapsed="false" customWidth="true" hidden="false" outlineLevel="0" max="10" min="10" style="0" width="15"/>
    <col collapsed="false" customWidth="true" hidden="false" outlineLevel="0" max="11" min="11" style="0" width="16.5"/>
    <col collapsed="false" customWidth="true" hidden="false" outlineLevel="0" max="12" min="12" style="0" width="2.5"/>
    <col collapsed="false" customWidth="true" hidden="true" outlineLevel="0" max="13" min="13" style="0" width="22"/>
    <col collapsed="false" customWidth="true" hidden="true" outlineLevel="0" max="15" min="14" style="0" width="16"/>
  </cols>
  <sheetData>
    <row r="1" customFormat="false" ht="6" hidden="false" customHeight="true" outlineLevel="0" collapsed="false"/>
    <row r="2" customFormat="false" ht="19.5" hidden="false" customHeight="true" outlineLevel="0" collapsed="false">
      <c r="A2" s="1" t="s">
        <v>0</v>
      </c>
      <c r="B2" s="1"/>
      <c r="C2" s="1"/>
      <c r="D2" s="1"/>
      <c r="E2" s="1"/>
      <c r="F2" s="1"/>
      <c r="G2" s="2" t="s">
        <v>1</v>
      </c>
      <c r="H2" s="2"/>
      <c r="I2" s="2"/>
      <c r="J2" s="2"/>
      <c r="K2" s="2"/>
      <c r="M2" s="3" t="s">
        <v>2</v>
      </c>
      <c r="N2" s="3" t="s">
        <v>3</v>
      </c>
      <c r="O2" s="3" t="s">
        <v>4</v>
      </c>
    </row>
    <row r="3" customFormat="false" ht="19.5" hidden="false" customHeight="true" outlineLevel="0" collapsed="false">
      <c r="A3" s="1"/>
      <c r="B3" s="1"/>
      <c r="C3" s="1"/>
      <c r="D3" s="1"/>
      <c r="E3" s="1"/>
      <c r="F3" s="1"/>
      <c r="G3" s="2"/>
      <c r="H3" s="2"/>
      <c r="I3" s="2"/>
      <c r="J3" s="2"/>
      <c r="K3" s="2"/>
      <c r="M3" s="3" t="s">
        <v>5</v>
      </c>
      <c r="N3" s="3" t="s">
        <v>6</v>
      </c>
      <c r="O3" s="3" t="s">
        <v>7</v>
      </c>
    </row>
    <row r="4" customFormat="false" ht="19.5" hidden="false" customHeight="true" outlineLevel="0" collapsed="false">
      <c r="A4" s="1"/>
      <c r="B4" s="1"/>
      <c r="C4" s="1"/>
      <c r="D4" s="1"/>
      <c r="E4" s="1"/>
      <c r="F4" s="1"/>
      <c r="G4" s="4" t="s">
        <v>8</v>
      </c>
      <c r="H4" s="4"/>
      <c r="I4" s="4"/>
      <c r="J4" s="4"/>
      <c r="K4" s="4"/>
      <c r="M4" s="3" t="s">
        <v>9</v>
      </c>
      <c r="N4" s="3" t="s">
        <v>10</v>
      </c>
      <c r="O4" s="3" t="s">
        <v>11</v>
      </c>
    </row>
    <row r="5" customFormat="false" ht="4.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M5" s="3" t="s">
        <v>12</v>
      </c>
      <c r="N5" s="3" t="s">
        <v>13</v>
      </c>
    </row>
    <row r="6" customFormat="false" ht="6" hidden="false" customHeight="true" outlineLevel="0" collapsed="false">
      <c r="M6" s="0" t="s">
        <v>14</v>
      </c>
      <c r="N6" s="0" t="s">
        <v>15</v>
      </c>
    </row>
    <row r="7" customFormat="false" ht="21.75" hidden="false" customHeight="true" outlineLevel="0" collapsed="false">
      <c r="A7" s="5"/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M7" s="3" t="s">
        <v>17</v>
      </c>
      <c r="N7" s="3" t="s">
        <v>18</v>
      </c>
    </row>
    <row r="8" customFormat="false" ht="21" hidden="false" customHeight="true" outlineLevel="0" collapsed="false">
      <c r="A8" s="7" t="s">
        <v>19</v>
      </c>
      <c r="B8" s="7"/>
      <c r="C8" s="8" t="s">
        <v>20</v>
      </c>
      <c r="D8" s="8"/>
      <c r="F8" s="7" t="s">
        <v>21</v>
      </c>
      <c r="G8" s="7"/>
      <c r="H8" s="8" t="s">
        <v>22</v>
      </c>
      <c r="I8" s="8"/>
      <c r="J8" s="8"/>
      <c r="K8" s="8"/>
      <c r="N8" s="3" t="s">
        <v>23</v>
      </c>
    </row>
    <row r="9" customFormat="false" ht="21" hidden="false" customHeight="true" outlineLevel="0" collapsed="false">
      <c r="A9" s="7" t="s">
        <v>24</v>
      </c>
      <c r="B9" s="7"/>
      <c r="C9" s="9" t="n">
        <v>46251</v>
      </c>
      <c r="D9" s="9"/>
      <c r="F9" s="7" t="s">
        <v>25</v>
      </c>
      <c r="G9" s="7"/>
      <c r="H9" s="8" t="s">
        <v>3</v>
      </c>
      <c r="I9" s="8"/>
      <c r="J9" s="8"/>
      <c r="K9" s="8"/>
    </row>
    <row r="10" customFormat="false" ht="21" hidden="false" customHeight="true" outlineLevel="0" collapsed="false">
      <c r="A10" s="7" t="s">
        <v>26</v>
      </c>
      <c r="B10" s="7"/>
      <c r="C10" s="8" t="s">
        <v>5</v>
      </c>
      <c r="D10" s="8"/>
      <c r="F10" s="7" t="s">
        <v>27</v>
      </c>
      <c r="G10" s="7"/>
      <c r="H10" s="8" t="s">
        <v>4</v>
      </c>
      <c r="I10" s="8"/>
      <c r="J10" s="8"/>
      <c r="K10" s="8"/>
    </row>
    <row r="11" customFormat="false" ht="21" hidden="false" customHeight="true" outlineLevel="0" collapsed="false">
      <c r="A11" s="7" t="s">
        <v>28</v>
      </c>
      <c r="B11" s="7"/>
      <c r="C11" s="8" t="s">
        <v>29</v>
      </c>
      <c r="D11" s="8"/>
      <c r="F11" s="7" t="s">
        <v>30</v>
      </c>
      <c r="G11" s="7"/>
      <c r="H11" s="8" t="s">
        <v>31</v>
      </c>
      <c r="I11" s="8"/>
      <c r="J11" s="8"/>
      <c r="K11" s="8"/>
    </row>
    <row r="12" customFormat="false" ht="6" hidden="false" customHeight="true" outlineLevel="0" collapsed="false"/>
    <row r="13" customFormat="false" ht="21.75" hidden="false" customHeight="true" outlineLevel="0" collapsed="false">
      <c r="A13" s="5"/>
      <c r="B13" s="6" t="s">
        <v>32</v>
      </c>
      <c r="C13" s="6"/>
      <c r="D13" s="6"/>
      <c r="E13" s="6"/>
      <c r="F13" s="6"/>
      <c r="G13" s="6"/>
      <c r="H13" s="6"/>
      <c r="I13" s="6"/>
      <c r="J13" s="6"/>
      <c r="K13" s="6"/>
    </row>
    <row r="14" customFormat="false" ht="30" hidden="false" customHeight="true" outlineLevel="0" collapsed="false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customFormat="false" ht="18" hidden="false" customHeight="true" outlineLevel="0" collapsed="false">
      <c r="A15" s="11" t="n">
        <f aca="false">IF($B15="","",COUNTA($B$15:$B15))</f>
        <v>1</v>
      </c>
      <c r="B15" s="12" t="s">
        <v>44</v>
      </c>
      <c r="C15" s="13" t="str">
        <f aca="false">IF($B15="","",IFERROR(INDEX(Materialstamm!$B$11:$B$28,MATCH($B15,Materialstamm!$A$11:$A$28,0)),"unbekannte Nr."))</f>
        <v>Kopierpapier A4, 80 g/m²</v>
      </c>
      <c r="D15" s="14" t="str">
        <f aca="false">IF($B15="","",IFERROR(INDEX(Materialstamm!$D$11:$D$28,MATCH($B15,Materialstamm!$A$11:$A$28,0)),""))</f>
        <v>Karton</v>
      </c>
      <c r="E15" s="14" t="str">
        <f aca="false">IF($B15="","",IFERROR(INDEX(Materialstamm!$E$11:$E$28,MATCH($B15,Materialstamm!$A$11:$A$28,0)),""))</f>
        <v>A-01</v>
      </c>
      <c r="F15" s="15" t="n">
        <v>5</v>
      </c>
      <c r="G15" s="16" t="n">
        <f aca="false">IF($B15="","",IFERROR(INDEX(Materialstamm!$F$11:$F$28,MATCH($B15,Materialstamm!$A$11:$A$28,0)),""))</f>
        <v>24.9</v>
      </c>
      <c r="H15" s="17" t="n">
        <f aca="false">IF(OR($B15="",$F15=""),"",$F15*$G15)</f>
        <v>124.5</v>
      </c>
      <c r="I15" s="18" t="n">
        <f aca="false">IF($B15="","",IFERROR(INDEX(Materialstamm!$G$11:$G$28,MATCH($B15,Materialstamm!$A$11:$A$28,0)),""))</f>
        <v>45</v>
      </c>
      <c r="J15" s="19" t="n">
        <f aca="false">IF(OR($B15="",$F15=""),"",$I15-$F15)</f>
        <v>40</v>
      </c>
      <c r="K15" s="14" t="str">
        <f aca="false">IF(OR($B15="",$F15=""),"",IF($F15&gt;$I15,"Bestand prüfen","Ausgabe ok"))</f>
        <v>Ausgabe ok</v>
      </c>
    </row>
    <row r="16" customFormat="false" ht="18" hidden="false" customHeight="true" outlineLevel="0" collapsed="false">
      <c r="A16" s="11" t="n">
        <f aca="false">IF($B16="","",COUNTA($B$15:$B16))</f>
        <v>2</v>
      </c>
      <c r="B16" s="12" t="s">
        <v>45</v>
      </c>
      <c r="C16" s="13" t="str">
        <f aca="false">IF($B16="","",IFERROR(INDEX(Materialstamm!$B$11:$B$28,MATCH($B16,Materialstamm!$A$11:$A$28,0)),"unbekannte Nr."))</f>
        <v>Kabelbinder 200 mm, schwarz</v>
      </c>
      <c r="D16" s="14" t="str">
        <f aca="false">IF($B16="","",IFERROR(INDEX(Materialstamm!$D$11:$D$28,MATCH($B16,Materialstamm!$A$11:$A$28,0)),""))</f>
        <v>Beutel (100)</v>
      </c>
      <c r="E16" s="14" t="str">
        <f aca="false">IF($B16="","",IFERROR(INDEX(Materialstamm!$E$11:$E$28,MATCH($B16,Materialstamm!$A$11:$A$28,0)),""))</f>
        <v>C-01</v>
      </c>
      <c r="F16" s="15" t="n">
        <v>3</v>
      </c>
      <c r="G16" s="16" t="n">
        <f aca="false">IF($B16="","",IFERROR(INDEX(Materialstamm!$F$11:$F$28,MATCH($B16,Materialstamm!$A$11:$A$28,0)),""))</f>
        <v>2.1</v>
      </c>
      <c r="H16" s="17" t="n">
        <f aca="false">IF(OR($B16="",$F16=""),"",$F16*$G16)</f>
        <v>6.3</v>
      </c>
      <c r="I16" s="18" t="n">
        <f aca="false">IF($B16="","",IFERROR(INDEX(Materialstamm!$G$11:$G$28,MATCH($B16,Materialstamm!$A$11:$A$28,0)),""))</f>
        <v>150</v>
      </c>
      <c r="J16" s="19" t="n">
        <f aca="false">IF(OR($B16="",$F16=""),"",$I16-$F16)</f>
        <v>147</v>
      </c>
      <c r="K16" s="14" t="str">
        <f aca="false">IF(OR($B16="",$F16=""),"",IF($F16&gt;$I16,"Bestand prüfen","Ausgabe ok"))</f>
        <v>Ausgabe ok</v>
      </c>
    </row>
    <row r="17" customFormat="false" ht="18" hidden="false" customHeight="true" outlineLevel="0" collapsed="false">
      <c r="A17" s="11" t="n">
        <f aca="false">IF($B17="","",COUNTA($B$15:$B17))</f>
        <v>3</v>
      </c>
      <c r="B17" s="12" t="s">
        <v>46</v>
      </c>
      <c r="C17" s="13" t="str">
        <f aca="false">IF($B17="","",IFERROR(INDEX(Materialstamm!$B$11:$B$28,MATCH($B17,Materialstamm!$A$11:$A$28,0)),"unbekannte Nr."))</f>
        <v>Multifunktionsöl 400 ml</v>
      </c>
      <c r="D17" s="14" t="str">
        <f aca="false">IF($B17="","",IFERROR(INDEX(Materialstamm!$D$11:$D$28,MATCH($B17,Materialstamm!$A$11:$A$28,0)),""))</f>
        <v>Dose</v>
      </c>
      <c r="E17" s="14" t="str">
        <f aca="false">IF($B17="","",IFERROR(INDEX(Materialstamm!$E$11:$E$28,MATCH($B17,Materialstamm!$A$11:$A$28,0)),""))</f>
        <v>E-01</v>
      </c>
      <c r="F17" s="15" t="n">
        <v>4</v>
      </c>
      <c r="G17" s="16" t="n">
        <f aca="false">IF($B17="","",IFERROR(INDEX(Materialstamm!$F$11:$F$28,MATCH($B17,Materialstamm!$A$11:$A$28,0)),""))</f>
        <v>7.9</v>
      </c>
      <c r="H17" s="17" t="n">
        <f aca="false">IF(OR($B17="",$F17=""),"",$F17*$G17)</f>
        <v>31.6</v>
      </c>
      <c r="I17" s="18" t="n">
        <f aca="false">IF($B17="","",IFERROR(INDEX(Materialstamm!$G$11:$G$28,MATCH($B17,Materialstamm!$A$11:$A$28,0)),""))</f>
        <v>40</v>
      </c>
      <c r="J17" s="19" t="n">
        <f aca="false">IF(OR($B17="",$F17=""),"",$I17-$F17)</f>
        <v>36</v>
      </c>
      <c r="K17" s="14" t="str">
        <f aca="false">IF(OR($B17="",$F17=""),"",IF($F17&gt;$I17,"Bestand prüfen","Ausgabe ok"))</f>
        <v>Ausgabe ok</v>
      </c>
    </row>
    <row r="18" customFormat="false" ht="18" hidden="false" customHeight="true" outlineLevel="0" collapsed="false">
      <c r="A18" s="11" t="n">
        <f aca="false">IF($B18="","",COUNTA($B$15:$B18))</f>
        <v>4</v>
      </c>
      <c r="B18" s="12" t="s">
        <v>47</v>
      </c>
      <c r="C18" s="13" t="str">
        <f aca="false">IF($B18="","",IFERROR(INDEX(Materialstamm!$B$11:$B$28,MATCH($B18,Materialstamm!$A$11:$A$28,0)),"unbekannte Nr."))</f>
        <v>Nitril-Einweghandschuhe Gr. M</v>
      </c>
      <c r="D18" s="14" t="str">
        <f aca="false">IF($B18="","",IFERROR(INDEX(Materialstamm!$D$11:$D$28,MATCH($B18,Materialstamm!$A$11:$A$28,0)),""))</f>
        <v>Box (100 St.)</v>
      </c>
      <c r="E18" s="14" t="str">
        <f aca="false">IF($B18="","",IFERROR(INDEX(Materialstamm!$E$11:$E$28,MATCH($B18,Materialstamm!$A$11:$A$28,0)),""))</f>
        <v>B-01</v>
      </c>
      <c r="F18" s="15" t="n">
        <v>2</v>
      </c>
      <c r="G18" s="16" t="n">
        <f aca="false">IF($B18="","",IFERROR(INDEX(Materialstamm!$F$11:$F$28,MATCH($B18,Materialstamm!$A$11:$A$28,0)),""))</f>
        <v>6.8</v>
      </c>
      <c r="H18" s="17" t="n">
        <f aca="false">IF(OR($B18="",$F18=""),"",$F18*$G18)</f>
        <v>13.6</v>
      </c>
      <c r="I18" s="18" t="n">
        <f aca="false">IF($B18="","",IFERROR(INDEX(Materialstamm!$G$11:$G$28,MATCH($B18,Materialstamm!$A$11:$A$28,0)),""))</f>
        <v>80</v>
      </c>
      <c r="J18" s="19" t="n">
        <f aca="false">IF(OR($B18="",$F18=""),"",$I18-$F18)</f>
        <v>78</v>
      </c>
      <c r="K18" s="14" t="str">
        <f aca="false">IF(OR($B18="",$F18=""),"",IF($F18&gt;$I18,"Bestand prüfen","Ausgabe ok"))</f>
        <v>Ausgabe ok</v>
      </c>
    </row>
    <row r="19" customFormat="false" ht="18" hidden="false" customHeight="true" outlineLevel="0" collapsed="false">
      <c r="A19" s="11" t="n">
        <f aca="false">IF($B19="","",COUNTA($B$15:$B19))</f>
        <v>5</v>
      </c>
      <c r="B19" s="12" t="s">
        <v>48</v>
      </c>
      <c r="C19" s="13" t="str">
        <f aca="false">IF($B19="","",IFERROR(INDEX(Materialstamm!$B$11:$B$28,MATCH($B19,Materialstamm!$A$11:$A$28,0)),"unbekannte Nr."))</f>
        <v>Faltkarton 400×300×300 mm</v>
      </c>
      <c r="D19" s="14" t="str">
        <f aca="false">IF($B19="","",IFERROR(INDEX(Materialstamm!$D$11:$D$28,MATCH($B19,Materialstamm!$A$11:$A$28,0)),""))</f>
        <v>Stück</v>
      </c>
      <c r="E19" s="14" t="str">
        <f aca="false">IF($B19="","",IFERROR(INDEX(Materialstamm!$E$11:$E$28,MATCH($B19,Materialstamm!$A$11:$A$28,0)),""))</f>
        <v>C-03</v>
      </c>
      <c r="F19" s="15" t="n">
        <v>20</v>
      </c>
      <c r="G19" s="16" t="n">
        <f aca="false">IF($B19="","",IFERROR(INDEX(Materialstamm!$F$11:$F$28,MATCH($B19,Materialstamm!$A$11:$A$28,0)),""))</f>
        <v>0.89</v>
      </c>
      <c r="H19" s="17" t="n">
        <f aca="false">IF(OR($B19="",$F19=""),"",$F19*$G19)</f>
        <v>17.8</v>
      </c>
      <c r="I19" s="18" t="n">
        <f aca="false">IF($B19="","",IFERROR(INDEX(Materialstamm!$G$11:$G$28,MATCH($B19,Materialstamm!$A$11:$A$28,0)),""))</f>
        <v>500</v>
      </c>
      <c r="J19" s="19" t="n">
        <f aca="false">IF(OR($B19="",$F19=""),"",$I19-$F19)</f>
        <v>480</v>
      </c>
      <c r="K19" s="14" t="str">
        <f aca="false">IF(OR($B19="",$F19=""),"",IF($F19&gt;$I19,"Bestand prüfen","Ausgabe ok"))</f>
        <v>Ausgabe ok</v>
      </c>
    </row>
    <row r="20" customFormat="false" ht="18" hidden="false" customHeight="true" outlineLevel="0" collapsed="false">
      <c r="A20" s="11" t="n">
        <f aca="false">IF($B20="","",COUNTA($B$15:$B20))</f>
        <v>6</v>
      </c>
      <c r="B20" s="12" t="s">
        <v>49</v>
      </c>
      <c r="C20" s="13" t="str">
        <f aca="false">IF($B20="","",IFERROR(INDEX(Materialstamm!$B$11:$B$28,MATCH($B20,Materialstamm!$A$11:$A$28,0)),"unbekannte Nr."))</f>
        <v>Schleifpapier K120</v>
      </c>
      <c r="D20" s="14" t="str">
        <f aca="false">IF($B20="","",IFERROR(INDEX(Materialstamm!$D$11:$D$28,MATCH($B20,Materialstamm!$A$11:$A$28,0)),""))</f>
        <v>Bogen</v>
      </c>
      <c r="E20" s="14" t="str">
        <f aca="false">IF($B20="","",IFERROR(INDEX(Materialstamm!$E$11:$E$28,MATCH($B20,Materialstamm!$A$11:$A$28,0)),""))</f>
        <v>E-02</v>
      </c>
      <c r="F20" s="15" t="n">
        <v>15</v>
      </c>
      <c r="G20" s="16" t="n">
        <f aca="false">IF($B20="","",IFERROR(INDEX(Materialstamm!$F$11:$F$28,MATCH($B20,Materialstamm!$A$11:$A$28,0)),""))</f>
        <v>0.65</v>
      </c>
      <c r="H20" s="17" t="n">
        <f aca="false">IF(OR($B20="",$F20=""),"",$F20*$G20)</f>
        <v>9.75</v>
      </c>
      <c r="I20" s="18" t="n">
        <f aca="false">IF($B20="","",IFERROR(INDEX(Materialstamm!$G$11:$G$28,MATCH($B20,Materialstamm!$A$11:$A$28,0)),""))</f>
        <v>220</v>
      </c>
      <c r="J20" s="19" t="n">
        <f aca="false">IF(OR($B20="",$F20=""),"",$I20-$F20)</f>
        <v>205</v>
      </c>
      <c r="K20" s="14" t="str">
        <f aca="false">IF(OR($B20="",$F20=""),"",IF($F20&gt;$I20,"Bestand prüfen","Ausgabe ok"))</f>
        <v>Ausgabe ok</v>
      </c>
    </row>
    <row r="21" customFormat="false" ht="18" hidden="false" customHeight="true" outlineLevel="0" collapsed="false">
      <c r="A21" s="11" t="str">
        <f aca="false">IF($B21="","",COUNTA($B$15:$B21))</f>
        <v/>
      </c>
      <c r="B21" s="12"/>
      <c r="C21" s="13" t="str">
        <f aca="false">IF($B21="","",IFERROR(INDEX(Materialstamm!$B$11:$B$28,MATCH($B21,Materialstamm!$A$11:$A$28,0)),"unbekannte Nr."))</f>
        <v/>
      </c>
      <c r="D21" s="14" t="str">
        <f aca="false">IF($B21="","",IFERROR(INDEX(Materialstamm!$D$11:$D$28,MATCH($B21,Materialstamm!$A$11:$A$28,0)),""))</f>
        <v/>
      </c>
      <c r="E21" s="14" t="str">
        <f aca="false">IF($B21="","",IFERROR(INDEX(Materialstamm!$E$11:$E$28,MATCH($B21,Materialstamm!$A$11:$A$28,0)),""))</f>
        <v/>
      </c>
      <c r="F21" s="15"/>
      <c r="G21" s="16" t="str">
        <f aca="false">IF($B21="","",IFERROR(INDEX(Materialstamm!$F$11:$F$28,MATCH($B21,Materialstamm!$A$11:$A$28,0)),""))</f>
        <v/>
      </c>
      <c r="H21" s="17" t="str">
        <f aca="false">IF(OR($B21="",$F21=""),"",$F21*$G21)</f>
        <v/>
      </c>
      <c r="I21" s="18" t="str">
        <f aca="false">IF($B21="","",IFERROR(INDEX(Materialstamm!$G$11:$G$28,MATCH($B21,Materialstamm!$A$11:$A$28,0)),""))</f>
        <v/>
      </c>
      <c r="J21" s="19" t="str">
        <f aca="false">IF(OR($B21="",$F21=""),"",$I21-$F21)</f>
        <v/>
      </c>
      <c r="K21" s="14" t="str">
        <f aca="false">IF(OR($B21="",$F21=""),"",IF($F21&gt;$I21,"Bestand prüfen","Ausgabe ok"))</f>
        <v/>
      </c>
    </row>
    <row r="22" customFormat="false" ht="18" hidden="false" customHeight="true" outlineLevel="0" collapsed="false">
      <c r="A22" s="11" t="str">
        <f aca="false">IF($B22="","",COUNTA($B$15:$B22))</f>
        <v/>
      </c>
      <c r="B22" s="20"/>
      <c r="C22" s="13" t="str">
        <f aca="false">IF($B22="","",IFERROR(INDEX(Materialstamm!$B$11:$B$28,MATCH($B22,Materialstamm!$A$11:$A$28,0)),"unbekannte Nr."))</f>
        <v/>
      </c>
      <c r="D22" s="14" t="str">
        <f aca="false">IF($B22="","",IFERROR(INDEX(Materialstamm!$D$11:$D$28,MATCH($B22,Materialstamm!$A$11:$A$28,0)),""))</f>
        <v/>
      </c>
      <c r="E22" s="14" t="str">
        <f aca="false">IF($B22="","",IFERROR(INDEX(Materialstamm!$E$11:$E$28,MATCH($B22,Materialstamm!$A$11:$A$28,0)),""))</f>
        <v/>
      </c>
      <c r="F22" s="21"/>
      <c r="G22" s="16" t="str">
        <f aca="false">IF($B22="","",IFERROR(INDEX(Materialstamm!$F$11:$F$28,MATCH($B22,Materialstamm!$A$11:$A$28,0)),""))</f>
        <v/>
      </c>
      <c r="H22" s="17" t="str">
        <f aca="false">IF(OR($B22="",$F22=""),"",$F22*$G22)</f>
        <v/>
      </c>
      <c r="I22" s="18" t="str">
        <f aca="false">IF($B22="","",IFERROR(INDEX(Materialstamm!$G$11:$G$28,MATCH($B22,Materialstamm!$A$11:$A$28,0)),""))</f>
        <v/>
      </c>
      <c r="J22" s="19" t="str">
        <f aca="false">IF(OR($B22="",$F22=""),"",$I22-$F22)</f>
        <v/>
      </c>
      <c r="K22" s="14" t="str">
        <f aca="false">IF(OR($B22="",$F22=""),"",IF($F22&gt;$I22,"Bestand prüfen","Ausgabe ok"))</f>
        <v/>
      </c>
    </row>
    <row r="23" customFormat="false" ht="18" hidden="false" customHeight="true" outlineLevel="0" collapsed="false">
      <c r="A23" s="11" t="str">
        <f aca="false">IF($B23="","",COUNTA($B$15:$B23))</f>
        <v/>
      </c>
      <c r="B23" s="12"/>
      <c r="C23" s="13" t="str">
        <f aca="false">IF($B23="","",IFERROR(INDEX(Materialstamm!$B$11:$B$28,MATCH($B23,Materialstamm!$A$11:$A$28,0)),"unbekannte Nr."))</f>
        <v/>
      </c>
      <c r="D23" s="14" t="str">
        <f aca="false">IF($B23="","",IFERROR(INDEX(Materialstamm!$D$11:$D$28,MATCH($B23,Materialstamm!$A$11:$A$28,0)),""))</f>
        <v/>
      </c>
      <c r="E23" s="14" t="str">
        <f aca="false">IF($B23="","",IFERROR(INDEX(Materialstamm!$E$11:$E$28,MATCH($B23,Materialstamm!$A$11:$A$28,0)),""))</f>
        <v/>
      </c>
      <c r="F23" s="15"/>
      <c r="G23" s="16" t="str">
        <f aca="false">IF($B23="","",IFERROR(INDEX(Materialstamm!$F$11:$F$28,MATCH($B23,Materialstamm!$A$11:$A$28,0)),""))</f>
        <v/>
      </c>
      <c r="H23" s="17" t="str">
        <f aca="false">IF(OR($B23="",$F23=""),"",$F23*$G23)</f>
        <v/>
      </c>
      <c r="I23" s="18" t="str">
        <f aca="false">IF($B23="","",IFERROR(INDEX(Materialstamm!$G$11:$G$28,MATCH($B23,Materialstamm!$A$11:$A$28,0)),""))</f>
        <v/>
      </c>
      <c r="J23" s="19" t="str">
        <f aca="false">IF(OR($B23="",$F23=""),"",$I23-$F23)</f>
        <v/>
      </c>
      <c r="K23" s="14" t="str">
        <f aca="false">IF(OR($B23="",$F23=""),"",IF($F23&gt;$I23,"Bestand prüfen","Ausgabe ok"))</f>
        <v/>
      </c>
    </row>
    <row r="24" customFormat="false" ht="18" hidden="false" customHeight="true" outlineLevel="0" collapsed="false">
      <c r="A24" s="11" t="str">
        <f aca="false">IF($B24="","",COUNTA($B$15:$B24))</f>
        <v/>
      </c>
      <c r="B24" s="20"/>
      <c r="C24" s="13" t="str">
        <f aca="false">IF($B24="","",IFERROR(INDEX(Materialstamm!$B$11:$B$28,MATCH($B24,Materialstamm!$A$11:$A$28,0)),"unbekannte Nr."))</f>
        <v/>
      </c>
      <c r="D24" s="14" t="str">
        <f aca="false">IF($B24="","",IFERROR(INDEX(Materialstamm!$D$11:$D$28,MATCH($B24,Materialstamm!$A$11:$A$28,0)),""))</f>
        <v/>
      </c>
      <c r="E24" s="14" t="str">
        <f aca="false">IF($B24="","",IFERROR(INDEX(Materialstamm!$E$11:$E$28,MATCH($B24,Materialstamm!$A$11:$A$28,0)),""))</f>
        <v/>
      </c>
      <c r="F24" s="21"/>
      <c r="G24" s="16" t="str">
        <f aca="false">IF($B24="","",IFERROR(INDEX(Materialstamm!$F$11:$F$28,MATCH($B24,Materialstamm!$A$11:$A$28,0)),""))</f>
        <v/>
      </c>
      <c r="H24" s="17" t="str">
        <f aca="false">IF(OR($B24="",$F24=""),"",$F24*$G24)</f>
        <v/>
      </c>
      <c r="I24" s="18" t="str">
        <f aca="false">IF($B24="","",IFERROR(INDEX(Materialstamm!$G$11:$G$28,MATCH($B24,Materialstamm!$A$11:$A$28,0)),""))</f>
        <v/>
      </c>
      <c r="J24" s="19" t="str">
        <f aca="false">IF(OR($B24="",$F24=""),"",$I24-$F24)</f>
        <v/>
      </c>
      <c r="K24" s="14" t="str">
        <f aca="false">IF(OR($B24="",$F24=""),"",IF($F24&gt;$I24,"Bestand prüfen","Ausgabe ok"))</f>
        <v/>
      </c>
    </row>
    <row r="25" customFormat="false" ht="18" hidden="false" customHeight="true" outlineLevel="0" collapsed="false">
      <c r="A25" s="11" t="str">
        <f aca="false">IF($B25="","",COUNTA($B$15:$B25))</f>
        <v/>
      </c>
      <c r="B25" s="12"/>
      <c r="C25" s="13" t="str">
        <f aca="false">IF($B25="","",IFERROR(INDEX(Materialstamm!$B$11:$B$28,MATCH($B25,Materialstamm!$A$11:$A$28,0)),"unbekannte Nr."))</f>
        <v/>
      </c>
      <c r="D25" s="14" t="str">
        <f aca="false">IF($B25="","",IFERROR(INDEX(Materialstamm!$D$11:$D$28,MATCH($B25,Materialstamm!$A$11:$A$28,0)),""))</f>
        <v/>
      </c>
      <c r="E25" s="14" t="str">
        <f aca="false">IF($B25="","",IFERROR(INDEX(Materialstamm!$E$11:$E$28,MATCH($B25,Materialstamm!$A$11:$A$28,0)),""))</f>
        <v/>
      </c>
      <c r="F25" s="15"/>
      <c r="G25" s="16" t="str">
        <f aca="false">IF($B25="","",IFERROR(INDEX(Materialstamm!$F$11:$F$28,MATCH($B25,Materialstamm!$A$11:$A$28,0)),""))</f>
        <v/>
      </c>
      <c r="H25" s="17" t="str">
        <f aca="false">IF(OR($B25="",$F25=""),"",$F25*$G25)</f>
        <v/>
      </c>
      <c r="I25" s="18" t="str">
        <f aca="false">IF($B25="","",IFERROR(INDEX(Materialstamm!$G$11:$G$28,MATCH($B25,Materialstamm!$A$11:$A$28,0)),""))</f>
        <v/>
      </c>
      <c r="J25" s="19" t="str">
        <f aca="false">IF(OR($B25="",$F25=""),"",$I25-$F25)</f>
        <v/>
      </c>
      <c r="K25" s="14" t="str">
        <f aca="false">IF(OR($B25="",$F25=""),"",IF($F25&gt;$I25,"Bestand prüfen","Ausgabe ok"))</f>
        <v/>
      </c>
    </row>
    <row r="26" customFormat="false" ht="18" hidden="false" customHeight="true" outlineLevel="0" collapsed="false">
      <c r="A26" s="11" t="str">
        <f aca="false">IF($B26="","",COUNTA($B$15:$B26))</f>
        <v/>
      </c>
      <c r="B26" s="20"/>
      <c r="C26" s="13" t="str">
        <f aca="false">IF($B26="","",IFERROR(INDEX(Materialstamm!$B$11:$B$28,MATCH($B26,Materialstamm!$A$11:$A$28,0)),"unbekannte Nr."))</f>
        <v/>
      </c>
      <c r="D26" s="14" t="str">
        <f aca="false">IF($B26="","",IFERROR(INDEX(Materialstamm!$D$11:$D$28,MATCH($B26,Materialstamm!$A$11:$A$28,0)),""))</f>
        <v/>
      </c>
      <c r="E26" s="14" t="str">
        <f aca="false">IF($B26="","",IFERROR(INDEX(Materialstamm!$E$11:$E$28,MATCH($B26,Materialstamm!$A$11:$A$28,0)),""))</f>
        <v/>
      </c>
      <c r="F26" s="21"/>
      <c r="G26" s="16" t="str">
        <f aca="false">IF($B26="","",IFERROR(INDEX(Materialstamm!$F$11:$F$28,MATCH($B26,Materialstamm!$A$11:$A$28,0)),""))</f>
        <v/>
      </c>
      <c r="H26" s="17" t="str">
        <f aca="false">IF(OR($B26="",$F26=""),"",$F26*$G26)</f>
        <v/>
      </c>
      <c r="I26" s="18" t="str">
        <f aca="false">IF($B26="","",IFERROR(INDEX(Materialstamm!$G$11:$G$28,MATCH($B26,Materialstamm!$A$11:$A$28,0)),""))</f>
        <v/>
      </c>
      <c r="J26" s="19" t="str">
        <f aca="false">IF(OR($B26="",$F26=""),"",$I26-$F26)</f>
        <v/>
      </c>
      <c r="K26" s="14" t="str">
        <f aca="false">IF(OR($B26="",$F26=""),"",IF($F26&gt;$I26,"Bestand prüfen","Ausgabe ok"))</f>
        <v/>
      </c>
    </row>
    <row r="27" customFormat="false" ht="24" hidden="false" customHeight="true" outlineLevel="0" collapsed="false">
      <c r="A27" s="22" t="s">
        <v>50</v>
      </c>
      <c r="B27" s="22"/>
      <c r="C27" s="22"/>
      <c r="D27" s="23" t="n">
        <f aca="false">SUMPRODUCT(($B$15:$B$26&lt;&gt;"")*1)</f>
        <v>6</v>
      </c>
      <c r="E27" s="23"/>
      <c r="F27" s="24" t="s">
        <v>51</v>
      </c>
      <c r="G27" s="24"/>
      <c r="H27" s="25" t="n">
        <f aca="false">SUM(H15:H26)</f>
        <v>203.55</v>
      </c>
      <c r="I27" s="25"/>
      <c r="J27" s="26"/>
      <c r="K27" s="26"/>
    </row>
    <row r="28" customFormat="false" ht="15.75" hidden="false" customHeight="true" outlineLevel="0" collapsed="false">
      <c r="A28" s="27" t="s">
        <v>52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customFormat="false" ht="7.5" hidden="false" customHeight="true" outlineLevel="0" collapsed="false"/>
    <row r="30" customFormat="false" ht="21.75" hidden="false" customHeight="true" outlineLevel="0" collapsed="false">
      <c r="A30" s="5"/>
      <c r="B30" s="6" t="s">
        <v>53</v>
      </c>
      <c r="C30" s="6"/>
      <c r="D30" s="6"/>
      <c r="E30" s="6"/>
      <c r="F30" s="6"/>
      <c r="G30" s="6"/>
      <c r="H30" s="6"/>
      <c r="I30" s="6"/>
      <c r="J30" s="6"/>
      <c r="K30" s="6"/>
    </row>
    <row r="31" customFormat="false" ht="30" hidden="false" customHeight="true" outlineLevel="0" collapsed="false">
      <c r="A31" s="28" t="s">
        <v>54</v>
      </c>
      <c r="B31" s="28"/>
      <c r="C31" s="28"/>
      <c r="E31" s="28" t="s">
        <v>55</v>
      </c>
      <c r="F31" s="28"/>
      <c r="G31" s="28"/>
      <c r="I31" s="28" t="s">
        <v>56</v>
      </c>
      <c r="J31" s="28"/>
      <c r="K31" s="28"/>
    </row>
    <row r="32" customFormat="false" ht="15.75" hidden="false" customHeight="true" outlineLevel="0" collapsed="false">
      <c r="A32" s="29" t="s">
        <v>57</v>
      </c>
      <c r="B32" s="29"/>
      <c r="C32" s="29"/>
      <c r="E32" s="29" t="s">
        <v>57</v>
      </c>
      <c r="F32" s="29"/>
      <c r="G32" s="29"/>
      <c r="I32" s="29" t="s">
        <v>57</v>
      </c>
      <c r="J32" s="29"/>
      <c r="K32" s="29"/>
    </row>
    <row r="33" customFormat="false" ht="18" hidden="false" customHeight="true" outlineLevel="0" collapsed="false">
      <c r="A33" s="30" t="s">
        <v>21</v>
      </c>
      <c r="B33" s="30"/>
      <c r="C33" s="30"/>
      <c r="E33" s="30" t="s">
        <v>58</v>
      </c>
      <c r="F33" s="30"/>
      <c r="G33" s="30"/>
      <c r="I33" s="30" t="s">
        <v>59</v>
      </c>
      <c r="J33" s="30"/>
      <c r="K33" s="30"/>
    </row>
    <row r="34" customFormat="false" ht="7.5" hidden="false" customHeight="true" outlineLevel="0" collapsed="false"/>
    <row r="35" customFormat="false" ht="21.75" hidden="false" customHeight="true" outlineLevel="0" collapsed="false">
      <c r="A35" s="5"/>
      <c r="B35" s="6" t="s">
        <v>60</v>
      </c>
      <c r="C35" s="6"/>
      <c r="D35" s="6"/>
      <c r="E35" s="6"/>
      <c r="F35" s="6"/>
      <c r="G35" s="6"/>
      <c r="H35" s="6"/>
      <c r="I35" s="6"/>
      <c r="J35" s="6"/>
      <c r="K35" s="6"/>
    </row>
    <row r="36" customFormat="false" ht="15" hidden="false" customHeight="true" outlineLevel="0" collapsed="false">
      <c r="A36" s="31" t="s">
        <v>61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customFormat="false" ht="15" hidden="false" customHeight="true" outlineLevel="0" collapsed="false">
      <c r="A37" s="31" t="s">
        <v>62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customFormat="false" ht="15" hidden="false" customHeight="true" outlineLevel="0" collapsed="false">
      <c r="A38" s="31" t="s">
        <v>63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customFormat="false" ht="15" hidden="false" customHeight="true" outlineLevel="0" collapsed="false">
      <c r="A39" s="31" t="s">
        <v>64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</row>
  </sheetData>
  <mergeCells count="42">
    <mergeCell ref="A2:F4"/>
    <mergeCell ref="G2:K3"/>
    <mergeCell ref="G4:K4"/>
    <mergeCell ref="B7:K7"/>
    <mergeCell ref="A8:B8"/>
    <mergeCell ref="C8:D8"/>
    <mergeCell ref="F8:G8"/>
    <mergeCell ref="H8:K8"/>
    <mergeCell ref="A9:B9"/>
    <mergeCell ref="C9:D9"/>
    <mergeCell ref="F9:G9"/>
    <mergeCell ref="H9:K9"/>
    <mergeCell ref="A10:B10"/>
    <mergeCell ref="C10:D10"/>
    <mergeCell ref="F10:G10"/>
    <mergeCell ref="H10:K10"/>
    <mergeCell ref="A11:B11"/>
    <mergeCell ref="C11:D11"/>
    <mergeCell ref="F11:G11"/>
    <mergeCell ref="H11:K11"/>
    <mergeCell ref="B13:K13"/>
    <mergeCell ref="A27:C27"/>
    <mergeCell ref="D27:E27"/>
    <mergeCell ref="F27:G27"/>
    <mergeCell ref="H27:I27"/>
    <mergeCell ref="J27:K27"/>
    <mergeCell ref="A28:K28"/>
    <mergeCell ref="B30:K30"/>
    <mergeCell ref="A31:C31"/>
    <mergeCell ref="E31:G31"/>
    <mergeCell ref="I31:K31"/>
    <mergeCell ref="A32:C32"/>
    <mergeCell ref="E32:G32"/>
    <mergeCell ref="I32:K32"/>
    <mergeCell ref="A33:C33"/>
    <mergeCell ref="E33:G33"/>
    <mergeCell ref="I33:K33"/>
    <mergeCell ref="B35:K35"/>
    <mergeCell ref="A36:K36"/>
    <mergeCell ref="A37:K37"/>
    <mergeCell ref="A38:K38"/>
    <mergeCell ref="A39:K39"/>
  </mergeCells>
  <conditionalFormatting sqref="K15:K26">
    <cfRule type="cellIs" priority="2" operator="equal" aboveAverage="0" equalAverage="0" bottom="0" percent="0" rank="0" text="" dxfId="0">
      <formula>"Bestand prüfen"</formula>
    </cfRule>
    <cfRule type="cellIs" priority="3" operator="equal" aboveAverage="0" equalAverage="0" bottom="0" percent="0" rank="0" text="" dxfId="1">
      <formula>"Ausgabe ok"</formula>
    </cfRule>
  </conditionalFormatting>
  <conditionalFormatting sqref="J15:J26">
    <cfRule type="cellIs" priority="4" operator="lessThan" aboveAverage="0" equalAverage="0" bottom="0" percent="0" rank="0" text="" dxfId="0">
      <formula>0</formula>
    </cfRule>
  </conditionalFormatting>
  <conditionalFormatting sqref="H15:H26">
    <cfRule type="dataBar" priority="5">
      <dataBar showValue="1" minLength="10" maxLength="90">
        <cfvo type="num" val="0"/>
        <cfvo type="max" val="0"/>
        <color rgb="FFC2725A"/>
      </dataBar>
      <extLst>
        <ext xmlns:x14="http://schemas.microsoft.com/office/spreadsheetml/2009/9/main" uri="{B025F937-C7B1-47D3-B67F-A62EFF666E3E}">
          <x14:id>{758A51DF-2018-4F17-B382-858A3EC66035}</x14:id>
        </ext>
      </extLst>
    </cfRule>
  </conditionalFormatting>
  <dataValidations count="4">
    <dataValidation allowBlank="true" errorStyle="stop" operator="between" showDropDown="false" showErrorMessage="false" showInputMessage="false" sqref="B15:B26" type="list">
      <formula1>Materialstamm!$A$11:$A$28</formula1>
      <formula2>0</formula2>
    </dataValidation>
    <dataValidation allowBlank="true" errorStyle="stop" operator="between" showDropDown="false" showErrorMessage="false" showInputMessage="false" sqref="B10" type="list">
      <formula1>$M$2:$M$7</formula1>
      <formula2>0</formula2>
    </dataValidation>
    <dataValidation allowBlank="true" errorStyle="stop" operator="between" showDropDown="false" showErrorMessage="false" showInputMessage="false" sqref="H9" type="list">
      <formula1>$N$2:$N$8</formula1>
      <formula2>0</formula2>
    </dataValidation>
    <dataValidation allowBlank="true" errorStyle="stop" operator="between" showDropDown="false" showErrorMessage="false" showInputMessage="false" sqref="H10" type="list">
      <formula1>$O$2:$O$4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8A51DF-2018-4F17-B382-858A3EC66035}">
            <x14:dataBar minLength="10" maxLength="90" axisPosition="none" gradient="true">
              <x14:cfvo type="num">
                <xm:f>0</xm:f>
              </x14:cfvo>
              <x14:cfvo type="max"/>
              <x14:negativeFillColor rgb="FFC2725A"/>
              <x14:axisColor rgb="FF000000"/>
            </x14:dataBar>
          </x14:cfRule>
          <xm:sqref>H15:H26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6"/>
    <col collapsed="false" customWidth="true" hidden="false" outlineLevel="0" max="3" min="3" style="0" width="22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14"/>
    <col collapsed="false" customWidth="true" hidden="false" outlineLevel="0" max="7" min="7" style="0" width="11"/>
    <col collapsed="false" customWidth="true" hidden="false" outlineLevel="0" max="8" min="8" style="0" width="13.5"/>
    <col collapsed="false" customWidth="true" hidden="false" outlineLevel="0" max="10" min="9" style="0" width="15"/>
  </cols>
  <sheetData>
    <row r="1" customFormat="false" ht="6" hidden="false" customHeight="true" outlineLevel="0" collapsed="false"/>
    <row r="2" customFormat="false" ht="19.5" hidden="false" customHeight="true" outlineLevel="0" collapsed="false">
      <c r="A2" s="1" t="s">
        <v>65</v>
      </c>
      <c r="B2" s="1"/>
      <c r="C2" s="1"/>
      <c r="D2" s="1"/>
      <c r="E2" s="1"/>
      <c r="F2" s="2" t="s">
        <v>1</v>
      </c>
      <c r="G2" s="2"/>
      <c r="H2" s="2"/>
      <c r="I2" s="2"/>
      <c r="J2" s="2"/>
    </row>
    <row r="3" customFormat="false" ht="19.5" hidden="false" customHeight="true" outlineLevel="0" collapsed="false">
      <c r="A3" s="1"/>
      <c r="B3" s="1"/>
      <c r="C3" s="1"/>
      <c r="D3" s="1"/>
      <c r="E3" s="1"/>
      <c r="F3" s="2"/>
      <c r="G3" s="2"/>
      <c r="H3" s="2"/>
      <c r="I3" s="2"/>
      <c r="J3" s="2"/>
    </row>
    <row r="4" customFormat="false" ht="19.5" hidden="false" customHeight="true" outlineLevel="0" collapsed="false">
      <c r="A4" s="1"/>
      <c r="B4" s="1"/>
      <c r="C4" s="1"/>
      <c r="D4" s="1"/>
      <c r="E4" s="1"/>
      <c r="F4" s="4" t="s">
        <v>66</v>
      </c>
      <c r="G4" s="4"/>
      <c r="H4" s="4"/>
      <c r="I4" s="4"/>
      <c r="J4" s="4"/>
    </row>
    <row r="5" customFormat="false" ht="4.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</row>
    <row r="6" customFormat="false" ht="6" hidden="false" customHeight="true" outlineLevel="0" collapsed="false"/>
    <row r="7" customFormat="false" ht="3.75" hidden="false" customHeight="true" outlineLevel="0" collapsed="false">
      <c r="A7" s="32"/>
      <c r="B7" s="32"/>
      <c r="C7" s="32"/>
      <c r="D7" s="32"/>
      <c r="E7" s="32"/>
      <c r="F7" s="32"/>
      <c r="G7" s="32"/>
      <c r="H7" s="32"/>
      <c r="I7" s="32"/>
      <c r="J7" s="32"/>
    </row>
    <row r="8" customFormat="false" ht="15.75" hidden="false" customHeight="true" outlineLevel="0" collapsed="false">
      <c r="A8" s="33" t="s">
        <v>67</v>
      </c>
      <c r="B8" s="33"/>
      <c r="C8" s="33"/>
      <c r="D8" s="33" t="s">
        <v>68</v>
      </c>
      <c r="E8" s="33"/>
      <c r="F8" s="33"/>
      <c r="G8" s="33" t="s">
        <v>69</v>
      </c>
      <c r="H8" s="33"/>
      <c r="I8" s="33"/>
      <c r="J8" s="33"/>
    </row>
    <row r="9" customFormat="false" ht="25.5" hidden="false" customHeight="true" outlineLevel="0" collapsed="false">
      <c r="A9" s="34" t="n">
        <f aca="false">COUNTA(B11:B28)</f>
        <v>18</v>
      </c>
      <c r="B9" s="34"/>
      <c r="C9" s="34"/>
      <c r="D9" s="35" t="n">
        <f aca="false">SUM(I11:I28)</f>
        <v>7442.5</v>
      </c>
      <c r="E9" s="35"/>
      <c r="F9" s="35"/>
      <c r="G9" s="34" t="n">
        <f aca="false">SUMPRODUCT(($A$11:$A$28&lt;&gt;"")*($G$11:$G$28&lt;=$H$11:$H$28))</f>
        <v>1</v>
      </c>
      <c r="H9" s="34"/>
      <c r="I9" s="34"/>
      <c r="J9" s="34"/>
    </row>
    <row r="10" customFormat="false" ht="30" hidden="false" customHeight="true" outlineLevel="0" collapsed="false">
      <c r="A10" s="10" t="s">
        <v>34</v>
      </c>
      <c r="B10" s="10" t="s">
        <v>35</v>
      </c>
      <c r="C10" s="10" t="s">
        <v>70</v>
      </c>
      <c r="D10" s="10" t="s">
        <v>36</v>
      </c>
      <c r="E10" s="10" t="s">
        <v>37</v>
      </c>
      <c r="F10" s="10" t="s">
        <v>39</v>
      </c>
      <c r="G10" s="10" t="s">
        <v>71</v>
      </c>
      <c r="H10" s="10" t="s">
        <v>72</v>
      </c>
      <c r="I10" s="10" t="s">
        <v>73</v>
      </c>
      <c r="J10" s="10" t="s">
        <v>74</v>
      </c>
    </row>
    <row r="11" customFormat="false" ht="16.5" hidden="false" customHeight="true" outlineLevel="0" collapsed="false">
      <c r="A11" s="12" t="s">
        <v>44</v>
      </c>
      <c r="B11" s="8" t="s">
        <v>75</v>
      </c>
      <c r="C11" s="8" t="s">
        <v>76</v>
      </c>
      <c r="D11" s="36" t="s">
        <v>77</v>
      </c>
      <c r="E11" s="36" t="s">
        <v>78</v>
      </c>
      <c r="F11" s="37" t="n">
        <v>24.9</v>
      </c>
      <c r="G11" s="38" t="n">
        <v>45</v>
      </c>
      <c r="H11" s="39" t="n">
        <v>10</v>
      </c>
      <c r="I11" s="17" t="n">
        <f aca="false">IF($A11="","",$F11*$G11)</f>
        <v>1120.5</v>
      </c>
      <c r="J11" s="14" t="str">
        <f aca="false">IF($A11="","",IF($G11&lt;=$H11,"Nachbestellen","OK"))</f>
        <v>OK</v>
      </c>
    </row>
    <row r="12" customFormat="false" ht="16.5" hidden="false" customHeight="true" outlineLevel="0" collapsed="false">
      <c r="A12" s="20" t="s">
        <v>79</v>
      </c>
      <c r="B12" s="40" t="s">
        <v>80</v>
      </c>
      <c r="C12" s="40" t="s">
        <v>76</v>
      </c>
      <c r="D12" s="41" t="s">
        <v>81</v>
      </c>
      <c r="E12" s="41" t="s">
        <v>82</v>
      </c>
      <c r="F12" s="42" t="n">
        <v>0.45</v>
      </c>
      <c r="G12" s="43" t="n">
        <v>600</v>
      </c>
      <c r="H12" s="44" t="n">
        <v>150</v>
      </c>
      <c r="I12" s="17" t="n">
        <f aca="false">IF($A12="","",$F12*$G12)</f>
        <v>270</v>
      </c>
      <c r="J12" s="14" t="str">
        <f aca="false">IF($A12="","",IF($G12&lt;=$H12,"Nachbestellen","OK"))</f>
        <v>OK</v>
      </c>
    </row>
    <row r="13" customFormat="false" ht="16.5" hidden="false" customHeight="true" outlineLevel="0" collapsed="false">
      <c r="A13" s="12" t="s">
        <v>47</v>
      </c>
      <c r="B13" s="8" t="s">
        <v>83</v>
      </c>
      <c r="C13" s="8" t="s">
        <v>84</v>
      </c>
      <c r="D13" s="36" t="s">
        <v>85</v>
      </c>
      <c r="E13" s="36" t="s">
        <v>86</v>
      </c>
      <c r="F13" s="37" t="n">
        <v>6.8</v>
      </c>
      <c r="G13" s="38" t="n">
        <v>80</v>
      </c>
      <c r="H13" s="39" t="n">
        <v>20</v>
      </c>
      <c r="I13" s="17" t="n">
        <f aca="false">IF($A13="","",$F13*$G13)</f>
        <v>544</v>
      </c>
      <c r="J13" s="14" t="str">
        <f aca="false">IF($A13="","",IF($G13&lt;=$H13,"Nachbestellen","OK"))</f>
        <v>OK</v>
      </c>
    </row>
    <row r="14" customFormat="false" ht="16.5" hidden="false" customHeight="true" outlineLevel="0" collapsed="false">
      <c r="A14" s="20" t="s">
        <v>87</v>
      </c>
      <c r="B14" s="40" t="s">
        <v>88</v>
      </c>
      <c r="C14" s="40" t="s">
        <v>84</v>
      </c>
      <c r="D14" s="41" t="s">
        <v>81</v>
      </c>
      <c r="E14" s="41" t="s">
        <v>89</v>
      </c>
      <c r="F14" s="42" t="n">
        <v>3.2</v>
      </c>
      <c r="G14" s="43" t="n">
        <v>120</v>
      </c>
      <c r="H14" s="44" t="n">
        <v>30</v>
      </c>
      <c r="I14" s="17" t="n">
        <f aca="false">IF($A14="","",$F14*$G14)</f>
        <v>384</v>
      </c>
      <c r="J14" s="14" t="str">
        <f aca="false">IF($A14="","",IF($G14&lt;=$H14,"Nachbestellen","OK"))</f>
        <v>OK</v>
      </c>
    </row>
    <row r="15" customFormat="false" ht="16.5" hidden="false" customHeight="true" outlineLevel="0" collapsed="false">
      <c r="A15" s="12" t="s">
        <v>45</v>
      </c>
      <c r="B15" s="8" t="s">
        <v>90</v>
      </c>
      <c r="C15" s="8" t="s">
        <v>91</v>
      </c>
      <c r="D15" s="36" t="s">
        <v>92</v>
      </c>
      <c r="E15" s="36" t="s">
        <v>93</v>
      </c>
      <c r="F15" s="37" t="n">
        <v>2.1</v>
      </c>
      <c r="G15" s="38" t="n">
        <v>150</v>
      </c>
      <c r="H15" s="39" t="n">
        <v>40</v>
      </c>
      <c r="I15" s="17" t="n">
        <f aca="false">IF($A15="","",$F15*$G15)</f>
        <v>315</v>
      </c>
      <c r="J15" s="14" t="str">
        <f aca="false">IF($A15="","",IF($G15&lt;=$H15,"Nachbestellen","OK"))</f>
        <v>OK</v>
      </c>
    </row>
    <row r="16" customFormat="false" ht="16.5" hidden="false" customHeight="true" outlineLevel="0" collapsed="false">
      <c r="A16" s="20" t="s">
        <v>94</v>
      </c>
      <c r="B16" s="40" t="s">
        <v>95</v>
      </c>
      <c r="C16" s="40" t="s">
        <v>96</v>
      </c>
      <c r="D16" s="41" t="s">
        <v>97</v>
      </c>
      <c r="E16" s="41" t="s">
        <v>98</v>
      </c>
      <c r="F16" s="42" t="n">
        <v>1.15</v>
      </c>
      <c r="G16" s="43" t="n">
        <v>300</v>
      </c>
      <c r="H16" s="44" t="n">
        <v>60</v>
      </c>
      <c r="I16" s="17" t="n">
        <f aca="false">IF($A16="","",$F16*$G16)</f>
        <v>345</v>
      </c>
      <c r="J16" s="14" t="str">
        <f aca="false">IF($A16="","",IF($G16&lt;=$H16,"Nachbestellen","OK"))</f>
        <v>OK</v>
      </c>
    </row>
    <row r="17" customFormat="false" ht="16.5" hidden="false" customHeight="true" outlineLevel="0" collapsed="false">
      <c r="A17" s="12" t="s">
        <v>48</v>
      </c>
      <c r="B17" s="8" t="s">
        <v>99</v>
      </c>
      <c r="C17" s="8" t="s">
        <v>96</v>
      </c>
      <c r="D17" s="36" t="s">
        <v>81</v>
      </c>
      <c r="E17" s="36" t="s">
        <v>100</v>
      </c>
      <c r="F17" s="37" t="n">
        <v>0.89</v>
      </c>
      <c r="G17" s="38" t="n">
        <v>500</v>
      </c>
      <c r="H17" s="39" t="n">
        <v>100</v>
      </c>
      <c r="I17" s="17" t="n">
        <f aca="false">IF($A17="","",$F17*$G17)</f>
        <v>445</v>
      </c>
      <c r="J17" s="14" t="str">
        <f aca="false">IF($A17="","",IF($G17&lt;=$H17,"Nachbestellen","OK"))</f>
        <v>OK</v>
      </c>
    </row>
    <row r="18" customFormat="false" ht="16.5" hidden="false" customHeight="true" outlineLevel="0" collapsed="false">
      <c r="A18" s="20" t="s">
        <v>101</v>
      </c>
      <c r="B18" s="40" t="s">
        <v>102</v>
      </c>
      <c r="C18" s="40" t="s">
        <v>103</v>
      </c>
      <c r="D18" s="41" t="s">
        <v>104</v>
      </c>
      <c r="E18" s="41" t="s">
        <v>105</v>
      </c>
      <c r="F18" s="42" t="n">
        <v>4.5</v>
      </c>
      <c r="G18" s="43" t="n">
        <v>60</v>
      </c>
      <c r="H18" s="44" t="n">
        <v>15</v>
      </c>
      <c r="I18" s="17" t="n">
        <f aca="false">IF($A18="","",$F18*$G18)</f>
        <v>270</v>
      </c>
      <c r="J18" s="14" t="str">
        <f aca="false">IF($A18="","",IF($G18&lt;=$H18,"Nachbestellen","OK"))</f>
        <v>OK</v>
      </c>
    </row>
    <row r="19" customFormat="false" ht="16.5" hidden="false" customHeight="true" outlineLevel="0" collapsed="false">
      <c r="A19" s="12" t="s">
        <v>106</v>
      </c>
      <c r="B19" s="8" t="s">
        <v>107</v>
      </c>
      <c r="C19" s="8" t="s">
        <v>103</v>
      </c>
      <c r="D19" s="36" t="s">
        <v>108</v>
      </c>
      <c r="E19" s="36" t="s">
        <v>105</v>
      </c>
      <c r="F19" s="37" t="n">
        <v>2.3</v>
      </c>
      <c r="G19" s="38" t="n">
        <v>90</v>
      </c>
      <c r="H19" s="39" t="n">
        <v>20</v>
      </c>
      <c r="I19" s="17" t="n">
        <f aca="false">IF($A19="","",$F19*$G19)</f>
        <v>207</v>
      </c>
      <c r="J19" s="14" t="str">
        <f aca="false">IF($A19="","",IF($G19&lt;=$H19,"Nachbestellen","OK"))</f>
        <v>OK</v>
      </c>
    </row>
    <row r="20" customFormat="false" ht="16.5" hidden="false" customHeight="true" outlineLevel="0" collapsed="false">
      <c r="A20" s="20" t="s">
        <v>46</v>
      </c>
      <c r="B20" s="40" t="s">
        <v>109</v>
      </c>
      <c r="C20" s="40" t="s">
        <v>110</v>
      </c>
      <c r="D20" s="41" t="s">
        <v>111</v>
      </c>
      <c r="E20" s="41" t="s">
        <v>112</v>
      </c>
      <c r="F20" s="42" t="n">
        <v>7.9</v>
      </c>
      <c r="G20" s="43" t="n">
        <v>40</v>
      </c>
      <c r="H20" s="44" t="n">
        <v>10</v>
      </c>
      <c r="I20" s="17" t="n">
        <f aca="false">IF($A20="","",$F20*$G20)</f>
        <v>316</v>
      </c>
      <c r="J20" s="14" t="str">
        <f aca="false">IF($A20="","",IF($G20&lt;=$H20,"Nachbestellen","OK"))</f>
        <v>OK</v>
      </c>
    </row>
    <row r="21" customFormat="false" ht="16.5" hidden="false" customHeight="true" outlineLevel="0" collapsed="false">
      <c r="A21" s="12" t="s">
        <v>49</v>
      </c>
      <c r="B21" s="8" t="s">
        <v>113</v>
      </c>
      <c r="C21" s="8" t="s">
        <v>110</v>
      </c>
      <c r="D21" s="36" t="s">
        <v>114</v>
      </c>
      <c r="E21" s="36" t="s">
        <v>115</v>
      </c>
      <c r="F21" s="37" t="n">
        <v>0.65</v>
      </c>
      <c r="G21" s="38" t="n">
        <v>220</v>
      </c>
      <c r="H21" s="39" t="n">
        <v>50</v>
      </c>
      <c r="I21" s="17" t="n">
        <f aca="false">IF($A21="","",$F21*$G21)</f>
        <v>143</v>
      </c>
      <c r="J21" s="14" t="str">
        <f aca="false">IF($A21="","",IF($G21&lt;=$H21,"Nachbestellen","OK"))</f>
        <v>OK</v>
      </c>
    </row>
    <row r="22" customFormat="false" ht="16.5" hidden="false" customHeight="true" outlineLevel="0" collapsed="false">
      <c r="A22" s="20" t="s">
        <v>116</v>
      </c>
      <c r="B22" s="40" t="s">
        <v>117</v>
      </c>
      <c r="C22" s="40" t="s">
        <v>84</v>
      </c>
      <c r="D22" s="41" t="s">
        <v>118</v>
      </c>
      <c r="E22" s="41" t="s">
        <v>119</v>
      </c>
      <c r="F22" s="42" t="n">
        <v>48</v>
      </c>
      <c r="G22" s="43" t="n">
        <v>25</v>
      </c>
      <c r="H22" s="44" t="n">
        <v>8</v>
      </c>
      <c r="I22" s="17" t="n">
        <f aca="false">IF($A22="","",$F22*$G22)</f>
        <v>1200</v>
      </c>
      <c r="J22" s="14" t="str">
        <f aca="false">IF($A22="","",IF($G22&lt;=$H22,"Nachbestellen","OK"))</f>
        <v>OK</v>
      </c>
    </row>
    <row r="23" customFormat="false" ht="16.5" hidden="false" customHeight="true" outlineLevel="0" collapsed="false">
      <c r="A23" s="12" t="s">
        <v>120</v>
      </c>
      <c r="B23" s="8" t="s">
        <v>121</v>
      </c>
      <c r="C23" s="8" t="s">
        <v>76</v>
      </c>
      <c r="D23" s="36" t="s">
        <v>81</v>
      </c>
      <c r="E23" s="36" t="s">
        <v>122</v>
      </c>
      <c r="F23" s="37" t="n">
        <v>18.5</v>
      </c>
      <c r="G23" s="38" t="n">
        <v>35</v>
      </c>
      <c r="H23" s="39" t="n">
        <v>8</v>
      </c>
      <c r="I23" s="17" t="n">
        <f aca="false">IF($A23="","",$F23*$G23)</f>
        <v>647.5</v>
      </c>
      <c r="J23" s="14" t="str">
        <f aca="false">IF($A23="","",IF($G23&lt;=$H23,"Nachbestellen","OK"))</f>
        <v>OK</v>
      </c>
    </row>
    <row r="24" customFormat="false" ht="16.5" hidden="false" customHeight="true" outlineLevel="0" collapsed="false">
      <c r="A24" s="20" t="s">
        <v>123</v>
      </c>
      <c r="B24" s="40" t="s">
        <v>124</v>
      </c>
      <c r="C24" s="40" t="s">
        <v>125</v>
      </c>
      <c r="D24" s="41" t="s">
        <v>126</v>
      </c>
      <c r="E24" s="41" t="s">
        <v>127</v>
      </c>
      <c r="F24" s="42" t="n">
        <v>3.4</v>
      </c>
      <c r="G24" s="43" t="n">
        <v>70</v>
      </c>
      <c r="H24" s="44" t="n">
        <v>20</v>
      </c>
      <c r="I24" s="17" t="n">
        <f aca="false">IF($A24="","",$F24*$G24)</f>
        <v>238</v>
      </c>
      <c r="J24" s="14" t="str">
        <f aca="false">IF($A24="","",IF($G24&lt;=$H24,"Nachbestellen","OK"))</f>
        <v>OK</v>
      </c>
    </row>
    <row r="25" customFormat="false" ht="16.5" hidden="false" customHeight="true" outlineLevel="0" collapsed="false">
      <c r="A25" s="12" t="s">
        <v>128</v>
      </c>
      <c r="B25" s="8" t="s">
        <v>129</v>
      </c>
      <c r="C25" s="8" t="s">
        <v>76</v>
      </c>
      <c r="D25" s="36" t="s">
        <v>81</v>
      </c>
      <c r="E25" s="36" t="s">
        <v>82</v>
      </c>
      <c r="F25" s="37" t="n">
        <v>1.2</v>
      </c>
      <c r="G25" s="38" t="n">
        <v>200</v>
      </c>
      <c r="H25" s="39" t="n">
        <v>40</v>
      </c>
      <c r="I25" s="17" t="n">
        <f aca="false">IF($A25="","",$F25*$G25)</f>
        <v>240</v>
      </c>
      <c r="J25" s="14" t="str">
        <f aca="false">IF($A25="","",IF($G25&lt;=$H25,"Nachbestellen","OK"))</f>
        <v>OK</v>
      </c>
    </row>
    <row r="26" customFormat="false" ht="16.5" hidden="false" customHeight="true" outlineLevel="0" collapsed="false">
      <c r="A26" s="20" t="s">
        <v>130</v>
      </c>
      <c r="B26" s="40" t="s">
        <v>131</v>
      </c>
      <c r="C26" s="40" t="s">
        <v>84</v>
      </c>
      <c r="D26" s="41" t="s">
        <v>81</v>
      </c>
      <c r="E26" s="41" t="s">
        <v>89</v>
      </c>
      <c r="F26" s="42" t="n">
        <v>4.1</v>
      </c>
      <c r="G26" s="43" t="n">
        <v>95</v>
      </c>
      <c r="H26" s="44" t="n">
        <v>25</v>
      </c>
      <c r="I26" s="17" t="n">
        <f aca="false">IF($A26="","",$F26*$G26)</f>
        <v>389.5</v>
      </c>
      <c r="J26" s="14" t="str">
        <f aca="false">IF($A26="","",IF($G26&lt;=$H26,"Nachbestellen","OK"))</f>
        <v>OK</v>
      </c>
    </row>
    <row r="27" customFormat="false" ht="16.5" hidden="false" customHeight="true" outlineLevel="0" collapsed="false">
      <c r="A27" s="12" t="s">
        <v>132</v>
      </c>
      <c r="B27" s="8" t="s">
        <v>133</v>
      </c>
      <c r="C27" s="8" t="s">
        <v>103</v>
      </c>
      <c r="D27" s="36" t="s">
        <v>97</v>
      </c>
      <c r="E27" s="36" t="s">
        <v>134</v>
      </c>
      <c r="F27" s="37" t="n">
        <v>5.6</v>
      </c>
      <c r="G27" s="38" t="n">
        <v>55</v>
      </c>
      <c r="H27" s="39" t="n">
        <v>15</v>
      </c>
      <c r="I27" s="17" t="n">
        <f aca="false">IF($A27="","",$F27*$G27)</f>
        <v>308</v>
      </c>
      <c r="J27" s="14" t="str">
        <f aca="false">IF($A27="","",IF($G27&lt;=$H27,"Nachbestellen","OK"))</f>
        <v>OK</v>
      </c>
    </row>
    <row r="28" customFormat="false" ht="16.5" hidden="false" customHeight="true" outlineLevel="0" collapsed="false">
      <c r="A28" s="20" t="s">
        <v>135</v>
      </c>
      <c r="B28" s="40" t="s">
        <v>136</v>
      </c>
      <c r="C28" s="40" t="s">
        <v>110</v>
      </c>
      <c r="D28" s="41" t="s">
        <v>137</v>
      </c>
      <c r="E28" s="41" t="s">
        <v>138</v>
      </c>
      <c r="F28" s="42" t="n">
        <v>12</v>
      </c>
      <c r="G28" s="43" t="n">
        <v>5</v>
      </c>
      <c r="H28" s="44" t="n">
        <v>6</v>
      </c>
      <c r="I28" s="17" t="n">
        <f aca="false">IF($A28="","",$F28*$G28)</f>
        <v>60</v>
      </c>
      <c r="J28" s="14" t="str">
        <f aca="false">IF($A28="","",IF($G28&lt;=$H28,"Nachbestellen","OK"))</f>
        <v>Nachbestellen</v>
      </c>
    </row>
    <row r="29" customFormat="false" ht="24" hidden="false" customHeight="true" outlineLevel="0" collapsed="false">
      <c r="A29" s="24" t="s">
        <v>139</v>
      </c>
      <c r="B29" s="24"/>
      <c r="C29" s="24"/>
      <c r="D29" s="24"/>
      <c r="E29" s="24"/>
      <c r="F29" s="45" t="n">
        <f aca="false">SUM(G11:G28)</f>
        <v>2690</v>
      </c>
      <c r="G29" s="45"/>
      <c r="H29" s="46"/>
      <c r="I29" s="25" t="n">
        <f aca="false">SUM(I11:I28)</f>
        <v>7442.5</v>
      </c>
      <c r="J29" s="25"/>
    </row>
    <row r="30" customFormat="false" ht="15.75" hidden="false" customHeight="true" outlineLevel="0" collapsed="false">
      <c r="A30" s="27" t="s">
        <v>140</v>
      </c>
      <c r="B30" s="27"/>
      <c r="C30" s="27"/>
      <c r="D30" s="27"/>
      <c r="E30" s="27"/>
      <c r="F30" s="27"/>
      <c r="G30" s="27"/>
      <c r="H30" s="27"/>
      <c r="I30" s="27"/>
      <c r="J30" s="27"/>
    </row>
  </sheetData>
  <autoFilter ref="A10:J10"/>
  <mergeCells count="16">
    <mergeCell ref="A2:E4"/>
    <mergeCell ref="F2:J3"/>
    <mergeCell ref="F4:J4"/>
    <mergeCell ref="A7:C7"/>
    <mergeCell ref="D7:F7"/>
    <mergeCell ref="G7:J7"/>
    <mergeCell ref="A8:C8"/>
    <mergeCell ref="D8:F8"/>
    <mergeCell ref="G8:J8"/>
    <mergeCell ref="A9:C9"/>
    <mergeCell ref="D9:F9"/>
    <mergeCell ref="G9:J9"/>
    <mergeCell ref="A29:E29"/>
    <mergeCell ref="F29:G29"/>
    <mergeCell ref="I29:J29"/>
    <mergeCell ref="A30:J30"/>
  </mergeCells>
  <conditionalFormatting sqref="J11:J28">
    <cfRule type="cellIs" priority="2" operator="equal" aboveAverage="0" equalAverage="0" bottom="0" percent="0" rank="0" text="" dxfId="0">
      <formula>"Nachbestellen"</formula>
    </cfRule>
    <cfRule type="cellIs" priority="3" operator="equal" aboveAverage="0" equalAverage="0" bottom="0" percent="0" rank="0" text="" dxfId="1">
      <formula>"OK"</formula>
    </cfRule>
  </conditionalFormatting>
  <conditionalFormatting sqref="I11:I28">
    <cfRule type="dataBar" priority="4">
      <dataBar showValue="1" minLength="10" maxLength="90">
        <cfvo type="num" val="0"/>
        <cfvo type="max" val="0"/>
        <color rgb="FF312A63"/>
      </dataBar>
      <extLst>
        <ext xmlns:x14="http://schemas.microsoft.com/office/spreadsheetml/2009/9/main" uri="{B025F937-C7B1-47D3-B67F-A62EFF666E3E}">
          <x14:id>{41C0623A-FC4F-425E-888E-2F81E040859C}</x14:id>
        </ext>
      </extLst>
    </cfRule>
  </conditionalFormatting>
  <conditionalFormatting sqref="G11:G28">
    <cfRule type="expression" priority="5" aboveAverage="0" equalAverage="0" bottom="0" percent="0" rank="0" text="" dxfId="0">
      <formula>AND($A11&lt;&gt;"",$G11&lt;=$H11)</formula>
    </cfRule>
  </conditionalFormatting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C0623A-FC4F-425E-888E-2F81E040859C}">
            <x14:dataBar minLength="10" maxLength="90" axisPosition="none" gradient="true">
              <x14:cfvo type="num">
                <xm:f>0</xm:f>
              </x14:cfvo>
              <x14:cfvo type="max"/>
              <x14:negativeFillColor rgb="FF312A63"/>
              <x14:axisColor rgb="FF000000"/>
            </x14:dataBar>
          </x14:cfRule>
          <xm:sqref>I11:I28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2026-08-17T15:34:16Z</dcterms:created>
  <dc:creator>openpyxl</dc:creator>
  <dc:description/>
  <dc:language>en-US</dc:language>
  <cp:lastModifiedBy/>
  <dcterms:modified xsi:type="dcterms:W3CDTF">2026-08-17T15:34:16Z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