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uzeitenplan" sheetId="1" state="visible" r:id="rId3"/>
  </sheets>
  <definedNames>
    <definedName function="false" hidden="false" localSheetId="0" name="_xlnm.Print_Titles" vbProcedure="false">Bauzeitenplan!$1:$12</definedName>
    <definedName function="false" hidden="true" localSheetId="0" name="_xlnm._FilterDatabase" vbProcedure="false">Bauzeitenplan!$A$12:$H$43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C8" authorId="0">
      <text>
        <r>
          <rPr>
            <sz val="10"/>
            <rFont val="Arial"/>
            <family val="2"/>
          </rPr>
          <t xml:space="preserve">Montag, an dem die Zeitachse beginnt. KW, Monate und Datumszeile aktualisieren sich automatisch. Für den Druck ggf. anpassen.</t>
        </r>
      </text>
    </comment>
    <comment ref="F10" authorId="0">
      <text>
        <r>
          <rPr>
            <sz val="10"/>
            <rFont val="Arial"/>
            <family val="2"/>
          </rPr>
          <t xml:space="preserve">AT = Arbeitstage (Mo–Fr, ohne Wochenenden). Automatisch berechnet mit NETWORKDAYS aus Start und Ende. Für Feiertage kann NETWORKDAYS um eine Feiertagsliste ergänzt werden.</t>
        </r>
      </text>
    </comment>
    <comment ref="G8" authorId="0">
      <text>
        <r>
          <rPr>
            <sz val="10"/>
            <rFont val="Arial"/>
            <family val="2"/>
          </rPr>
          <t xml:space="preserve">Steuert die »Heute«-Linie (Stichtag) und die Statusspalte. Für ein automatisch mitlaufendes Datum stattdessen =HEUTE() eintragen.</t>
        </r>
      </text>
    </comment>
    <comment ref="G10" authorId="0">
      <text>
        <r>
          <rPr>
            <sz val="10"/>
            <rFont val="Arial"/>
            <family val="2"/>
          </rPr>
          <t xml:space="preserve">Fertigstellungsgrad je Vorgang (0–100 %) eintragen. Der dunkle Balkenanteil zeigt den bereits erledigten Teil, der helle den geplanten.</t>
        </r>
      </text>
    </comment>
    <comment ref="H10" authorId="0">
      <text>
        <r>
          <rPr>
            <sz val="10"/>
            <rFont val="Arial"/>
            <family val="2"/>
          </rPr>
          <t xml:space="preserve">Wird automatisch aus Fortschritt, Enddatum und Stichtag ermittelt: Abgeschlossen · In Arbeit · Geplant · Verzug.</t>
        </r>
      </text>
    </comment>
  </commentList>
</comments>
</file>

<file path=xl/sharedStrings.xml><?xml version="1.0" encoding="utf-8"?>
<sst xmlns="http://schemas.openxmlformats.org/spreadsheetml/2006/main" count="124" uniqueCount="116">
  <si>
    <t xml:space="preserve">BAUZEITENPLAN</t>
  </si>
  <si>
    <t xml:space="preserve">Projektbezeichnung</t>
  </si>
  <si>
    <t xml:space="preserve">Neubau Wohngebäude – Musterprojekt</t>
  </si>
  <si>
    <t xml:space="preserve">Projektfortschritt</t>
  </si>
  <si>
    <t xml:space="preserve">Projektstart</t>
  </si>
  <si>
    <t xml:space="preserve">Geplantes Ende</t>
  </si>
  <si>
    <t xml:space="preserve">Laufzeit</t>
  </si>
  <si>
    <t xml:space="preserve">Vorgänge (erledigt / gesamt)</t>
  </si>
  <si>
    <t xml:space="preserve">Bauherrschaft</t>
  </si>
  <si>
    <t xml:space="preserve">Musterbauherr GmbH</t>
  </si>
  <si>
    <t xml:space="preserve">Bauort / Adresse</t>
  </si>
  <si>
    <t xml:space="preserve">Musterstraße 12, 12345 Musterstadt</t>
  </si>
  <si>
    <t xml:space="preserve">Bauleitung</t>
  </si>
  <si>
    <t xml:space="preserve">Musterplanung Architekten</t>
  </si>
  <si>
    <t xml:space="preserve">Projekt-Nr.</t>
  </si>
  <si>
    <t xml:space="preserve">2026-047</t>
  </si>
  <si>
    <t xml:space="preserve">geplant</t>
  </si>
  <si>
    <t xml:space="preserve">erledigt</t>
  </si>
  <si>
    <t xml:space="preserve">Phase</t>
  </si>
  <si>
    <t xml:space="preserve">Stichtag</t>
  </si>
  <si>
    <t xml:space="preserve">Eingabe</t>
  </si>
  <si>
    <t xml:space="preserve">Abgeschl.</t>
  </si>
  <si>
    <t xml:space="preserve">In Arbeit</t>
  </si>
  <si>
    <t xml:space="preserve">Geplant</t>
  </si>
  <si>
    <t xml:space="preserve">Verzug</t>
  </si>
  <si>
    <t xml:space="preserve">Kalenderstart (Mo)</t>
  </si>
  <si>
    <t xml:space="preserve">Stichtag (Heute)</t>
  </si>
  <si>
    <t xml:space="preserve">Gelbe Felder ausfüllen · Balken entstehen automatisch aus Start-/Enddatum · KW und Kalender aktualisieren sich über »Kalenderstart« · »Stichtag« steuert die Heute-Linie</t>
  </si>
  <si>
    <t xml:space="preserve">Nr.</t>
  </si>
  <si>
    <t xml:space="preserve">Vorgang / Bauabschnitt</t>
  </si>
  <si>
    <t xml:space="preserve">Verantwortlich</t>
  </si>
  <si>
    <t xml:space="preserve">Start</t>
  </si>
  <si>
    <t xml:space="preserve">Ende</t>
  </si>
  <si>
    <t xml:space="preserve">Dauer (AT)</t>
  </si>
  <si>
    <t xml:space="preserve">Fortschritt</t>
  </si>
  <si>
    <t xml:space="preserve">Status</t>
  </si>
  <si>
    <t xml:space="preserve">1</t>
  </si>
  <si>
    <t xml:space="preserve">Projektvorbereitung &amp; Planung</t>
  </si>
  <si>
    <t xml:space="preserve">1.1</t>
  </si>
  <si>
    <t xml:space="preserve">Genehmigungsplanung / Baugenehmigung</t>
  </si>
  <si>
    <t xml:space="preserve">1.2</t>
  </si>
  <si>
    <t xml:space="preserve">Ausführungs- &amp; Detailplanung</t>
  </si>
  <si>
    <t xml:space="preserve">1.3</t>
  </si>
  <si>
    <t xml:space="preserve">Ausschreibung &amp; Vergabe der Gewerke</t>
  </si>
  <si>
    <t xml:space="preserve">Musterbau Projektsteuerung</t>
  </si>
  <si>
    <t xml:space="preserve">2</t>
  </si>
  <si>
    <t xml:space="preserve">Rohbau</t>
  </si>
  <si>
    <t xml:space="preserve">2.1</t>
  </si>
  <si>
    <t xml:space="preserve">Baustelleneinrichtung</t>
  </si>
  <si>
    <t xml:space="preserve">Musterbau Rohbau GmbH</t>
  </si>
  <si>
    <t xml:space="preserve">2.2</t>
  </si>
  <si>
    <t xml:space="preserve">Erdarbeiten &amp; Aushub</t>
  </si>
  <si>
    <t xml:space="preserve">Mustertief Erdbau</t>
  </si>
  <si>
    <t xml:space="preserve">2.3</t>
  </si>
  <si>
    <t xml:space="preserve">Gründung &amp; Bodenplatte</t>
  </si>
  <si>
    <t xml:space="preserve">2.4</t>
  </si>
  <si>
    <t xml:space="preserve">Mauerwerk &amp; Außenwände</t>
  </si>
  <si>
    <t xml:space="preserve">2.5</t>
  </si>
  <si>
    <t xml:space="preserve">Geschossdecken &amp; Treppen</t>
  </si>
  <si>
    <t xml:space="preserve">2.6</t>
  </si>
  <si>
    <t xml:space="preserve">Dachkonstruktion (Zimmerei)</t>
  </si>
  <si>
    <t xml:space="preserve">Musterholz Zimmerei</t>
  </si>
  <si>
    <t xml:space="preserve">3</t>
  </si>
  <si>
    <t xml:space="preserve">Gebäudehülle</t>
  </si>
  <si>
    <t xml:space="preserve">3.1</t>
  </si>
  <si>
    <t xml:space="preserve">Dacheindeckung &amp; Spenglerarbeiten</t>
  </si>
  <si>
    <t xml:space="preserve">Musterdach Bedachungen</t>
  </si>
  <si>
    <t xml:space="preserve">3.2</t>
  </si>
  <si>
    <t xml:space="preserve">Fenster &amp; Außentüren</t>
  </si>
  <si>
    <t xml:space="preserve">Musterglas Fensterbau</t>
  </si>
  <si>
    <t xml:space="preserve">3.3</t>
  </si>
  <si>
    <t xml:space="preserve">Fassade &amp; Wärmedämmung (WDVS)</t>
  </si>
  <si>
    <t xml:space="preserve">Musterfassade GmbH</t>
  </si>
  <si>
    <t xml:space="preserve">4</t>
  </si>
  <si>
    <t xml:space="preserve">Innenausbau &amp; Gebäudetechnik (TGA)</t>
  </si>
  <si>
    <t xml:space="preserve">4.1</t>
  </si>
  <si>
    <t xml:space="preserve">Elektro-Rohinstallation</t>
  </si>
  <si>
    <t xml:space="preserve">Musterstrom Elektrotechnik</t>
  </si>
  <si>
    <t xml:space="preserve">4.2</t>
  </si>
  <si>
    <t xml:space="preserve">Sanitär- &amp; Heizungsinstallation</t>
  </si>
  <si>
    <t xml:space="preserve">Musterwärme Haustechnik</t>
  </si>
  <si>
    <t xml:space="preserve">4.3</t>
  </si>
  <si>
    <t xml:space="preserve">Innenputz</t>
  </si>
  <si>
    <t xml:space="preserve">Musterputz Stuckateur</t>
  </si>
  <si>
    <t xml:space="preserve">4.4</t>
  </si>
  <si>
    <t xml:space="preserve">Estrich (inkl. Trocknung)</t>
  </si>
  <si>
    <t xml:space="preserve">Musterestrich GmbH</t>
  </si>
  <si>
    <t xml:space="preserve">4.5</t>
  </si>
  <si>
    <t xml:space="preserve">Trockenbau</t>
  </si>
  <si>
    <t xml:space="preserve">Mustertrocken Ausbau</t>
  </si>
  <si>
    <t xml:space="preserve">4.6</t>
  </si>
  <si>
    <t xml:space="preserve">Fliesen- &amp; Plattenarbeiten</t>
  </si>
  <si>
    <t xml:space="preserve">Musterfliese Verlege</t>
  </si>
  <si>
    <t xml:space="preserve">4.7</t>
  </si>
  <si>
    <t xml:space="preserve">Bodenbeläge (Parkett / Laminat)</t>
  </si>
  <si>
    <t xml:space="preserve">Musterboden Verlege</t>
  </si>
  <si>
    <t xml:space="preserve">4.8</t>
  </si>
  <si>
    <t xml:space="preserve">Maler- &amp; Lackierarbeiten</t>
  </si>
  <si>
    <t xml:space="preserve">Musterfarbe Malerbetrieb</t>
  </si>
  <si>
    <t xml:space="preserve">5</t>
  </si>
  <si>
    <t xml:space="preserve">Außenanlagen</t>
  </si>
  <si>
    <t xml:space="preserve">5.1</t>
  </si>
  <si>
    <t xml:space="preserve">Pflaster- &amp; Wegebau</t>
  </si>
  <si>
    <t xml:space="preserve">Mustergarten GaLaBau</t>
  </si>
  <si>
    <t xml:space="preserve">5.2</t>
  </si>
  <si>
    <t xml:space="preserve">Garten- &amp; Landschaftsbau</t>
  </si>
  <si>
    <t xml:space="preserve">6</t>
  </si>
  <si>
    <t xml:space="preserve">Fertigstellung &amp; Übergabe</t>
  </si>
  <si>
    <t xml:space="preserve">6.1</t>
  </si>
  <si>
    <t xml:space="preserve">Endreinigung</t>
  </si>
  <si>
    <t xml:space="preserve">Musterrein Gebäudeservice</t>
  </si>
  <si>
    <t xml:space="preserve">6.2</t>
  </si>
  <si>
    <t xml:space="preserve">Abnahme &amp; Mängelbeseitigung</t>
  </si>
  <si>
    <t xml:space="preserve">6.3</t>
  </si>
  <si>
    <t xml:space="preserve">Übergabe an Bauherrschaft</t>
  </si>
  <si>
    <t xml:space="preserve">Tipp: Neue Vorgänge innerhalb einer Phase als Zeile einfügen – Formeln (Dauer, Status, Balken) werden automatisch übernommen.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</si>
</sst>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%"/>
    <numFmt numFmtId="166" formatCode="dd\.mm\.yyyy"/>
    <numFmt numFmtId="167" formatCode="0&quot; Wochen&quot;"/>
    <numFmt numFmtId="168" formatCode="@"/>
    <numFmt numFmtId="169" formatCode="dd\.mm\."/>
    <numFmt numFmtId="170" formatCode="0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b val="true"/>
      <sz val="9"/>
      <color rgb="FF1F2A44"/>
      <name val="Calibri"/>
      <family val="0"/>
      <charset val="1"/>
    </font>
    <font>
      <sz val="10"/>
      <color rgb="FF1F2A44"/>
      <name val="Calibri"/>
      <family val="0"/>
      <charset val="1"/>
    </font>
    <font>
      <b val="true"/>
      <sz val="8.5"/>
      <color rgb="FF5A6270"/>
      <name val="Calibri"/>
      <family val="0"/>
      <charset val="1"/>
    </font>
    <font>
      <b val="true"/>
      <sz val="17"/>
      <color rgb="FF1F2A44"/>
      <name val="Calibri"/>
      <family val="0"/>
      <charset val="1"/>
    </font>
    <font>
      <sz val="8.5"/>
      <color rgb="FF5A6270"/>
      <name val="Calibri"/>
      <family val="0"/>
      <charset val="1"/>
    </font>
    <font>
      <i val="true"/>
      <sz val="8.5"/>
      <color rgb="FF5A627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sz val="7.5"/>
      <color rgb="FF5A6270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b val="true"/>
      <sz val="10"/>
      <color rgb="FF1F2A44"/>
      <name val="Calibri"/>
      <family val="0"/>
      <charset val="1"/>
    </font>
    <font>
      <sz val="9"/>
      <color rgb="FF5A6270"/>
      <name val="Calibri"/>
      <family val="0"/>
      <charset val="1"/>
    </font>
    <font>
      <sz val="9.5"/>
      <color rgb="FF1F2A44"/>
      <name val="Calibri"/>
      <family val="0"/>
      <charset val="1"/>
    </font>
    <font>
      <b val="true"/>
      <sz val="9.5"/>
      <color rgb="FF1F2A44"/>
      <name val="Calibri"/>
      <family val="0"/>
      <charset val="1"/>
    </font>
    <font>
      <i val="true"/>
      <sz val="9"/>
      <color rgb="FF5A6270"/>
      <name val="Calibri"/>
      <family val="0"/>
      <charset val="1"/>
    </font>
    <font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E4A11B"/>
        <bgColor rgb="FFBE922A"/>
      </patternFill>
    </fill>
    <fill>
      <patternFill patternType="solid">
        <fgColor rgb="FFFFF3C4"/>
        <bgColor rgb="FFFCE8C4"/>
      </patternFill>
    </fill>
    <fill>
      <patternFill patternType="solid">
        <fgColor rgb="FFF2F3F5"/>
        <bgColor rgb="FFEEF0F3"/>
      </patternFill>
    </fill>
    <fill>
      <patternFill patternType="solid">
        <fgColor rgb="FFD6E0EF"/>
        <bgColor rgb="FFCDE6E6"/>
      </patternFill>
    </fill>
    <fill>
      <patternFill patternType="solid">
        <fgColor rgb="FF34558B"/>
        <bgColor rgb="FF34406B"/>
      </patternFill>
    </fill>
    <fill>
      <patternFill patternType="solid">
        <fgColor rgb="FF34406B"/>
        <bgColor rgb="FF34558B"/>
      </patternFill>
    </fill>
    <fill>
      <patternFill patternType="solid">
        <fgColor rgb="FFD9EEE1"/>
        <bgColor rgb="FFE3E6EB"/>
      </patternFill>
    </fill>
    <fill>
      <patternFill patternType="solid">
        <fgColor rgb="FFFCE8C4"/>
        <bgColor rgb="FFEFE6BF"/>
      </patternFill>
    </fill>
    <fill>
      <patternFill patternType="solid">
        <fgColor rgb="FFE3E6EB"/>
        <bgColor rgb="FFE8EAED"/>
      </patternFill>
    </fill>
    <fill>
      <patternFill patternType="solid">
        <fgColor rgb="FFF6D4D0"/>
        <bgColor rgb="FFECDBCC"/>
      </patternFill>
    </fill>
    <fill>
      <patternFill patternType="solid">
        <fgColor rgb="FFEEF0F3"/>
        <bgColor rgb="FFF2F3F5"/>
      </patternFill>
    </fill>
    <fill>
      <patternFill patternType="solid">
        <fgColor rgb="FFB26B3E"/>
        <bgColor rgb="FF9A6600"/>
      </patternFill>
    </fill>
    <fill>
      <patternFill patternType="solid">
        <fgColor rgb="FF2E8B8B"/>
        <bgColor rgb="FF008080"/>
      </patternFill>
    </fill>
    <fill>
      <patternFill patternType="solid">
        <fgColor rgb="FFBE922A"/>
        <bgColor rgb="FFE4A11B"/>
      </patternFill>
    </fill>
    <fill>
      <patternFill patternType="solid">
        <fgColor rgb="FF6E8B3D"/>
        <bgColor rgb="FF5A6270"/>
      </patternFill>
    </fill>
    <fill>
      <patternFill patternType="solid">
        <fgColor rgb="FF7E5A86"/>
        <bgColor rgb="FF5A6270"/>
      </patternFill>
    </fill>
  </fills>
  <borders count="10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9CED6"/>
      </bottom>
      <diagonal/>
    </border>
    <border diagonalUp="false" diagonalDown="false"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 diagonalUp="false" diagonalDown="false">
      <left style="thin">
        <color rgb="FFC9CED6"/>
      </left>
      <right style="thin">
        <color rgb="FFC9CED6"/>
      </right>
      <top style="thin">
        <color rgb="FFC9CED6"/>
      </top>
      <bottom style="thin">
        <color rgb="FFC9CED6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1F2A44"/>
      </top>
      <bottom/>
      <diagonal/>
    </border>
    <border diagonalUp="false" diagonalDown="false">
      <left style="thin">
        <color rgb="FFFFFFFF"/>
      </left>
      <right style="thin">
        <color rgb="FFFFFFFF"/>
      </right>
      <top/>
      <bottom/>
      <diagonal/>
    </border>
    <border diagonalUp="false" diagonalDown="false">
      <left style="thin">
        <color rgb="FF34406B"/>
      </left>
      <right style="thin">
        <color rgb="FF34406B"/>
      </right>
      <top/>
      <bottom/>
      <diagonal/>
    </border>
    <border diagonalUp="false" diagonalDown="false">
      <left style="thin">
        <color rgb="FFE8EAED"/>
      </left>
      <right style="thin">
        <color rgb="FFE8EAED"/>
      </right>
      <top style="thin">
        <color rgb="FFE8EAED"/>
      </top>
      <bottom style="thin">
        <color rgb="FFE8EAED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C9CED6"/>
      </left>
      <right style="thin">
        <color rgb="FFC9CED6"/>
      </right>
      <top style="thin">
        <color rgb="FFE8EAED"/>
      </top>
      <bottom style="thin">
        <color rgb="FFE8EAE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6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9" fontId="14" fillId="5" borderId="7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15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7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7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6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8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8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8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1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4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1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1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5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15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1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6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16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1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7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17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1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8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18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6">
    <dxf>
      <fill>
        <patternFill patternType="solid">
          <fgColor rgb="FF2E8B8B"/>
          <bgColor rgb="FF000000"/>
        </patternFill>
      </fill>
    </dxf>
    <dxf>
      <fill>
        <patternFill patternType="solid">
          <fgColor rgb="FF34558B"/>
          <bgColor rgb="FF000000"/>
        </patternFill>
      </fill>
    </dxf>
    <dxf>
      <fill>
        <patternFill patternType="solid">
          <fgColor rgb="FF6E8B3D"/>
          <bgColor rgb="FF000000"/>
        </patternFill>
      </fill>
    </dxf>
    <dxf>
      <fill>
        <patternFill patternType="solid">
          <fgColor rgb="FF7E5A86"/>
          <bgColor rgb="FF000000"/>
        </patternFill>
      </fill>
    </dxf>
    <dxf>
      <fill>
        <patternFill patternType="solid">
          <fgColor rgb="FFB26B3E"/>
          <bgColor rgb="FF000000"/>
        </patternFill>
      </fill>
    </dxf>
    <dxf>
      <fill>
        <patternFill patternType="solid">
          <fgColor rgb="FFBE922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5A627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F2A44"/>
          <bgColor rgb="FF000000"/>
        </patternFill>
      </fill>
    </dxf>
    <dxf>
      <fill>
        <patternFill patternType="solid">
          <fgColor rgb="FFEEF0F3"/>
          <bgColor rgb="FF000000"/>
        </patternFill>
      </fill>
    </dxf>
    <dxf>
      <fill>
        <patternFill patternType="solid">
          <fgColor rgb="FFFFF3C4"/>
          <bgColor rgb="FF000000"/>
        </patternFill>
      </fill>
    </dxf>
    <dxf>
      <fill>
        <patternFill patternType="solid">
          <fgColor rgb="FFD9EEE1"/>
          <bgColor rgb="FF000000"/>
        </patternFill>
      </fill>
    </dxf>
    <dxf>
      <fill>
        <patternFill patternType="solid">
          <fgColor rgb="FFE3E6EB"/>
          <bgColor rgb="FF000000"/>
        </patternFill>
      </fill>
    </dxf>
    <dxf>
      <fill>
        <patternFill patternType="solid">
          <fgColor rgb="FFFCE8C4"/>
          <bgColor rgb="FF000000"/>
        </patternFill>
      </fill>
    </dxf>
    <dxf>
      <fill>
        <patternFill patternType="solid">
          <fgColor rgb="FF1E6B44"/>
          <bgColor rgb="FF000000"/>
        </patternFill>
      </fill>
    </dxf>
    <dxf>
      <fill>
        <patternFill patternType="solid">
          <fgColor rgb="FF9A6600"/>
          <bgColor rgb="FF000000"/>
        </patternFill>
      </fill>
    </dxf>
    <dxf>
      <border diagonalUp="false" diagonalDown="false">
        <left style="medium">
          <color rgb="FFE4A11B"/>
        </left>
        <right/>
        <top/>
        <bottom/>
        <diagonal/>
      </border>
    </dxf>
    <dxf>
      <fill>
        <patternFill>
          <bgColor rgb="FF34558B"/>
        </patternFill>
      </fill>
    </dxf>
    <dxf>
      <fill>
        <patternFill>
          <bgColor rgb="FFD6E0EF"/>
        </patternFill>
      </fill>
    </dxf>
    <dxf>
      <fill>
        <patternFill>
          <bgColor rgb="FFB26B3E"/>
        </patternFill>
      </fill>
    </dxf>
    <dxf>
      <fill>
        <patternFill>
          <bgColor rgb="FFECDBCC"/>
        </patternFill>
      </fill>
    </dxf>
    <dxf>
      <fill>
        <patternFill>
          <bgColor rgb="FF2E8B8B"/>
        </patternFill>
      </fill>
    </dxf>
    <dxf>
      <fill>
        <patternFill>
          <bgColor rgb="FFCDE6E6"/>
        </patternFill>
      </fill>
    </dxf>
    <dxf>
      <fill>
        <patternFill>
          <bgColor rgb="FFBE922A"/>
        </patternFill>
      </fill>
    </dxf>
    <dxf>
      <fill>
        <patternFill>
          <bgColor rgb="FFEFE6BF"/>
        </patternFill>
      </fill>
    </dxf>
    <dxf>
      <fill>
        <patternFill>
          <bgColor rgb="FF6E8B3D"/>
        </patternFill>
      </fill>
    </dxf>
    <dxf>
      <fill>
        <patternFill>
          <bgColor rgb="FFDEE6CB"/>
        </patternFill>
      </fill>
    </dxf>
    <dxf>
      <fill>
        <patternFill>
          <bgColor rgb="FF7E5A86"/>
        </patternFill>
      </fill>
    </dxf>
    <dxf>
      <fill>
        <patternFill>
          <bgColor rgb="FFE3D7E6"/>
        </patternFill>
      </fill>
    </dxf>
    <dxf>
      <font>
        <name val="Calibri"/>
        <charset val="1"/>
        <family val="0"/>
        <b val="1"/>
        <color rgb="FFFFFFFF"/>
        <sz val="8"/>
      </font>
      <fill>
        <patternFill>
          <bgColor rgb="FFE4A11B"/>
        </patternFill>
      </fill>
    </dxf>
    <dxf>
      <font>
        <name val="Calibri"/>
        <charset val="1"/>
        <family val="0"/>
        <b val="1"/>
        <color rgb="FF1E6B44"/>
        <sz val="9"/>
      </font>
      <fill>
        <patternFill>
          <bgColor rgb="FFD9EEE1"/>
        </patternFill>
      </fill>
    </dxf>
    <dxf>
      <font>
        <name val="Calibri"/>
        <charset val="1"/>
        <family val="0"/>
        <b val="1"/>
        <color rgb="FF9A6600"/>
        <sz val="9"/>
      </font>
      <fill>
        <patternFill>
          <bgColor rgb="FFFCE8C4"/>
        </patternFill>
      </fill>
    </dxf>
    <dxf>
      <font>
        <name val="Calibri"/>
        <charset val="1"/>
        <family val="0"/>
        <b val="1"/>
        <color rgb="FFB03A2E"/>
        <sz val="9"/>
      </font>
      <fill>
        <patternFill>
          <bgColor rgb="FFF6D4D0"/>
        </patternFill>
      </fill>
    </dxf>
    <dxf>
      <font>
        <name val="Calibri"/>
        <charset val="1"/>
        <family val="0"/>
        <b val="1"/>
        <color rgb="FF5A6270"/>
        <sz val="9"/>
      </font>
      <fill>
        <patternFill>
          <bgColor rgb="FFE3E6E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EFE6BF"/>
      <rgbColor rgb="FFFF00FF"/>
      <rgbColor rgb="FF00FFFF"/>
      <rgbColor rgb="FF800000"/>
      <rgbColor rgb="FF008000"/>
      <rgbColor rgb="FF000080"/>
      <rgbColor rgb="FF6E8B3D"/>
      <rgbColor rgb="FF800080"/>
      <rgbColor rgb="FF1E6B44"/>
      <rgbColor rgb="FFE3D7E6"/>
      <rgbColor rgb="FF7E5A86"/>
      <rgbColor rgb="FFE8EAED"/>
      <rgbColor rgb="FFB26B3E"/>
      <rgbColor rgb="FFFFF3C4"/>
      <rgbColor rgb="FFCDE6E6"/>
      <rgbColor rgb="FF660066"/>
      <rgbColor rgb="FFFF8080"/>
      <rgbColor rgb="FF34558B"/>
      <rgbColor rgb="FFC9CED6"/>
      <rgbColor rgb="FF000080"/>
      <rgbColor rgb="FFFF00FF"/>
      <rgbColor rgb="FFDEE6CB"/>
      <rgbColor rgb="FF00FFFF"/>
      <rgbColor rgb="FF800080"/>
      <rgbColor rgb="FF800000"/>
      <rgbColor rgb="FF008080"/>
      <rgbColor rgb="FF0000FF"/>
      <rgbColor rgb="FF00CCFF"/>
      <rgbColor rgb="FFEEF0F3"/>
      <rgbColor rgb="FFD9EEE1"/>
      <rgbColor rgb="FFFCE8C4"/>
      <rgbColor rgb="FFD6E0EF"/>
      <rgbColor rgb="FFECDBCC"/>
      <rgbColor rgb="FFE3E6EB"/>
      <rgbColor rgb="FFF6D4D0"/>
      <rgbColor rgb="FF3366FF"/>
      <rgbColor rgb="FF33CCCC"/>
      <rgbColor rgb="FF99CC00"/>
      <rgbColor rgb="FFF2F3F5"/>
      <rgbColor rgb="FFE4A11B"/>
      <rgbColor rgb="FFFF6600"/>
      <rgbColor rgb="FF5A6270"/>
      <rgbColor rgb="FFBE922A"/>
      <rgbColor rgb="FF003366"/>
      <rgbColor rgb="FF2E8B8B"/>
      <rgbColor rgb="FF003300"/>
      <rgbColor rgb="FF333300"/>
      <rgbColor rgb="FFB03A2E"/>
      <rgbColor rgb="FF9A6600"/>
      <rgbColor rgb="FF34406B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Z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2" topLeftCell="J1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.51"/>
    <col collapsed="false" customWidth="true" hidden="false" outlineLevel="0" max="2" min="2" style="0" width="36"/>
    <col collapsed="false" customWidth="true" hidden="false" outlineLevel="0" max="3" min="3" style="0" width="24"/>
    <col collapsed="false" customWidth="true" hidden="false" outlineLevel="0" max="5" min="4" style="0" width="12"/>
    <col collapsed="false" customWidth="true" hidden="false" outlineLevel="0" max="6" min="6" style="0" width="9.51"/>
    <col collapsed="false" customWidth="true" hidden="false" outlineLevel="0" max="7" min="7" style="0" width="11"/>
    <col collapsed="false" customWidth="true" hidden="false" outlineLevel="0" max="8" min="8" style="0" width="13.5"/>
    <col collapsed="false" customWidth="true" hidden="true" outlineLevel="0" max="9" min="9" style="0" width="3"/>
    <col collapsed="false" customWidth="true" hidden="false" outlineLevel="0" max="52" min="10" style="0" width="3.05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customFormat="false" ht="4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customFormat="false" ht="4.5" hidden="false" customHeight="true" outlineLevel="0" collapsed="false"/>
    <row r="4" customFormat="false" ht="15" hidden="false" customHeight="true" outlineLevel="0" collapsed="false">
      <c r="A4" s="3" t="s">
        <v>1</v>
      </c>
      <c r="B4" s="3"/>
      <c r="C4" s="4" t="s">
        <v>2</v>
      </c>
      <c r="D4" s="4"/>
      <c r="E4" s="4"/>
      <c r="F4" s="4"/>
      <c r="G4" s="4"/>
      <c r="H4" s="4"/>
      <c r="J4" s="5" t="s">
        <v>3</v>
      </c>
      <c r="K4" s="5"/>
      <c r="L4" s="5"/>
      <c r="M4" s="5"/>
      <c r="N4" s="5"/>
      <c r="O4" s="5"/>
      <c r="P4" s="5"/>
      <c r="Q4" s="5"/>
      <c r="R4" s="5" t="s">
        <v>4</v>
      </c>
      <c r="S4" s="5"/>
      <c r="T4" s="5"/>
      <c r="U4" s="5"/>
      <c r="V4" s="5"/>
      <c r="W4" s="5"/>
      <c r="X4" s="5"/>
      <c r="Y4" s="5"/>
      <c r="Z4" s="5" t="s">
        <v>5</v>
      </c>
      <c r="AA4" s="5"/>
      <c r="AB4" s="5"/>
      <c r="AC4" s="5"/>
      <c r="AD4" s="5"/>
      <c r="AE4" s="5"/>
      <c r="AF4" s="5"/>
      <c r="AG4" s="5"/>
      <c r="AH4" s="5" t="s">
        <v>6</v>
      </c>
      <c r="AI4" s="5"/>
      <c r="AJ4" s="5"/>
      <c r="AK4" s="5"/>
      <c r="AL4" s="5"/>
      <c r="AM4" s="5"/>
      <c r="AN4" s="5"/>
      <c r="AO4" s="5"/>
      <c r="AP4" s="5" t="s">
        <v>7</v>
      </c>
      <c r="AQ4" s="5"/>
      <c r="AR4" s="5"/>
      <c r="AS4" s="5"/>
      <c r="AT4" s="5"/>
      <c r="AU4" s="5"/>
      <c r="AV4" s="5"/>
      <c r="AW4" s="5"/>
      <c r="AX4" s="5"/>
      <c r="AY4" s="5"/>
      <c r="AZ4" s="5"/>
    </row>
    <row r="5" customFormat="false" ht="15" hidden="false" customHeight="true" outlineLevel="0" collapsed="false">
      <c r="A5" s="3" t="s">
        <v>8</v>
      </c>
      <c r="B5" s="3"/>
      <c r="C5" s="4" t="s">
        <v>9</v>
      </c>
      <c r="D5" s="4"/>
      <c r="E5" s="4"/>
      <c r="F5" s="4"/>
      <c r="G5" s="4"/>
      <c r="H5" s="4"/>
      <c r="J5" s="6" t="n">
        <f aca="false">IFERROR(SUMPRODUCT(($I$13:$I$43=2)*$F$13:$F$43*$G$13:$G$43)/SUMPRODUCT(($I$13:$I$43=2)*$F$13:$F$43),0)</f>
        <v>0.557239057239057</v>
      </c>
      <c r="K5" s="6"/>
      <c r="L5" s="6"/>
      <c r="M5" s="6"/>
      <c r="N5" s="6"/>
      <c r="O5" s="6"/>
      <c r="P5" s="6"/>
      <c r="Q5" s="6"/>
      <c r="R5" s="7" t="n">
        <f aca="false">MIN($D$13:$D$43)</f>
        <v>46083</v>
      </c>
      <c r="S5" s="7"/>
      <c r="T5" s="7"/>
      <c r="U5" s="7"/>
      <c r="V5" s="7"/>
      <c r="W5" s="7"/>
      <c r="X5" s="7"/>
      <c r="Y5" s="7"/>
      <c r="Z5" s="7" t="n">
        <f aca="false">MAX($E$13:$E$43)</f>
        <v>46371</v>
      </c>
      <c r="AA5" s="7"/>
      <c r="AB5" s="7"/>
      <c r="AC5" s="7"/>
      <c r="AD5" s="7"/>
      <c r="AE5" s="7"/>
      <c r="AF5" s="7"/>
      <c r="AG5" s="7"/>
      <c r="AH5" s="8" t="n">
        <f aca="false">ROUNDUP((MAX($E$13:$E$43)-MIN($D$13:$D$43)+1)/7,0)</f>
        <v>42</v>
      </c>
      <c r="AI5" s="8"/>
      <c r="AJ5" s="8"/>
      <c r="AK5" s="8"/>
      <c r="AL5" s="8"/>
      <c r="AM5" s="8"/>
      <c r="AN5" s="8"/>
      <c r="AO5" s="8"/>
      <c r="AP5" s="9" t="str">
        <f aca="false">TEXT(SUMPRODUCT(($I$13:$I$43=2)*($G$13:$G$43&gt;=1)),"0")&amp;" / "&amp;TEXT(SUMPRODUCT(($I$13:$I$43=2)*1),"0")</f>
        <v>11 / 25</v>
      </c>
      <c r="AQ5" s="9"/>
      <c r="AR5" s="9"/>
      <c r="AS5" s="9"/>
      <c r="AT5" s="9"/>
      <c r="AU5" s="9"/>
      <c r="AV5" s="9"/>
      <c r="AW5" s="9"/>
      <c r="AX5" s="9"/>
      <c r="AY5" s="9"/>
      <c r="AZ5" s="9"/>
    </row>
    <row r="6" customFormat="false" ht="15" hidden="false" customHeight="true" outlineLevel="0" collapsed="false">
      <c r="A6" s="3" t="s">
        <v>10</v>
      </c>
      <c r="B6" s="3"/>
      <c r="C6" s="4" t="s">
        <v>11</v>
      </c>
      <c r="D6" s="4"/>
      <c r="E6" s="4"/>
      <c r="F6" s="4"/>
      <c r="G6" s="4"/>
      <c r="H6" s="4"/>
      <c r="J6" s="6"/>
      <c r="K6" s="6"/>
      <c r="L6" s="6"/>
      <c r="M6" s="6"/>
      <c r="N6" s="6"/>
      <c r="O6" s="6"/>
      <c r="P6" s="6"/>
      <c r="Q6" s="6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8"/>
      <c r="AI6" s="8"/>
      <c r="AJ6" s="8"/>
      <c r="AK6" s="8"/>
      <c r="AL6" s="8"/>
      <c r="AM6" s="8"/>
      <c r="AN6" s="8"/>
      <c r="AO6" s="8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</row>
    <row r="7" customFormat="false" ht="15" hidden="false" customHeight="true" outlineLevel="0" collapsed="false">
      <c r="A7" s="3" t="s">
        <v>12</v>
      </c>
      <c r="B7" s="3"/>
      <c r="C7" s="4" t="s">
        <v>13</v>
      </c>
      <c r="D7" s="4"/>
      <c r="E7" s="3" t="s">
        <v>14</v>
      </c>
      <c r="F7" s="3"/>
      <c r="G7" s="4" t="s">
        <v>15</v>
      </c>
      <c r="H7" s="4"/>
      <c r="J7" s="10"/>
      <c r="K7" s="11" t="s">
        <v>16</v>
      </c>
      <c r="L7" s="11"/>
      <c r="M7" s="11"/>
      <c r="N7" s="12"/>
      <c r="O7" s="11" t="s">
        <v>17</v>
      </c>
      <c r="P7" s="11"/>
      <c r="Q7" s="11"/>
      <c r="R7" s="13"/>
      <c r="S7" s="11" t="s">
        <v>18</v>
      </c>
      <c r="T7" s="11"/>
      <c r="U7" s="11"/>
      <c r="V7" s="14"/>
      <c r="W7" s="11" t="s">
        <v>19</v>
      </c>
      <c r="X7" s="11"/>
      <c r="Y7" s="11"/>
      <c r="Z7" s="15"/>
      <c r="AA7" s="11" t="s">
        <v>20</v>
      </c>
      <c r="AB7" s="11"/>
      <c r="AC7" s="11"/>
      <c r="AD7" s="16"/>
      <c r="AE7" s="11" t="s">
        <v>21</v>
      </c>
      <c r="AF7" s="11"/>
      <c r="AG7" s="11"/>
      <c r="AH7" s="17"/>
      <c r="AI7" s="11" t="s">
        <v>22</v>
      </c>
      <c r="AJ7" s="11"/>
      <c r="AK7" s="11"/>
      <c r="AL7" s="18"/>
      <c r="AM7" s="11" t="s">
        <v>23</v>
      </c>
      <c r="AN7" s="11"/>
      <c r="AO7" s="11"/>
      <c r="AP7" s="19"/>
      <c r="AQ7" s="11" t="s">
        <v>24</v>
      </c>
      <c r="AR7" s="11"/>
      <c r="AS7" s="11"/>
    </row>
    <row r="8" customFormat="false" ht="15" hidden="false" customHeight="true" outlineLevel="0" collapsed="false">
      <c r="A8" s="3" t="s">
        <v>25</v>
      </c>
      <c r="B8" s="3"/>
      <c r="C8" s="20" t="n">
        <v>46083</v>
      </c>
      <c r="D8" s="20"/>
      <c r="E8" s="3" t="s">
        <v>26</v>
      </c>
      <c r="F8" s="3"/>
      <c r="G8" s="20" t="n">
        <v>46249</v>
      </c>
      <c r="H8" s="20"/>
      <c r="J8" s="21" t="s">
        <v>27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</row>
    <row r="9" customFormat="false" ht="6" hidden="false" customHeight="true" outlineLevel="0" collapsed="false"/>
    <row r="10" customFormat="false" ht="18" hidden="false" customHeight="true" outlineLevel="0" collapsed="false">
      <c r="A10" s="22" t="s">
        <v>28</v>
      </c>
      <c r="B10" s="22" t="s">
        <v>29</v>
      </c>
      <c r="C10" s="22" t="s">
        <v>30</v>
      </c>
      <c r="D10" s="22" t="s">
        <v>31</v>
      </c>
      <c r="E10" s="22" t="s">
        <v>32</v>
      </c>
      <c r="F10" s="22" t="s">
        <v>33</v>
      </c>
      <c r="G10" s="22" t="s">
        <v>34</v>
      </c>
      <c r="H10" s="22" t="s">
        <v>35</v>
      </c>
      <c r="J10" s="23" t="str">
        <f aca="false">CHOOSE(MONTH(J12),"Januar","Februar","März","April","Mai","Juni","Juli","August","September","Oktober","November","Dezember")&amp;" "&amp;YEAR(J12)</f>
        <v>März 2026</v>
      </c>
      <c r="K10" s="23"/>
      <c r="L10" s="23"/>
      <c r="M10" s="23"/>
      <c r="N10" s="23"/>
      <c r="O10" s="23" t="str">
        <f aca="false">CHOOSE(MONTH(O12),"Januar","Februar","März","April","Mai","Juni","Juli","August","September","Oktober","November","Dezember")&amp;" "&amp;YEAR(O12)</f>
        <v>April 2026</v>
      </c>
      <c r="P10" s="23"/>
      <c r="Q10" s="23"/>
      <c r="R10" s="23"/>
      <c r="S10" s="23" t="str">
        <f aca="false">CHOOSE(MONTH(S12),"Januar","Februar","März","April","Mai","Juni","Juli","August","September","Oktober","November","Dezember")&amp;" "&amp;YEAR(S12)</f>
        <v>Mai 2026</v>
      </c>
      <c r="T10" s="23"/>
      <c r="U10" s="23"/>
      <c r="V10" s="23"/>
      <c r="W10" s="23" t="str">
        <f aca="false">CHOOSE(MONTH(W12),"Januar","Februar","März","April","Mai","Juni","Juli","August","September","Oktober","November","Dezember")&amp;" "&amp;YEAR(W12)</f>
        <v>Juni 2026</v>
      </c>
      <c r="X10" s="23"/>
      <c r="Y10" s="23"/>
      <c r="Z10" s="23"/>
      <c r="AA10" s="23"/>
      <c r="AB10" s="23" t="str">
        <f aca="false">CHOOSE(MONTH(AB12),"Januar","Februar","März","April","Mai","Juni","Juli","August","September","Oktober","November","Dezember")&amp;" "&amp;YEAR(AB12)</f>
        <v>Juli 2026</v>
      </c>
      <c r="AC10" s="23"/>
      <c r="AD10" s="23"/>
      <c r="AE10" s="23"/>
      <c r="AF10" s="23" t="str">
        <f aca="false">CHOOSE(MONTH(AF12),"Januar","Februar","März","April","Mai","Juni","Juli","August","September","Oktober","November","Dezember")&amp;" "&amp;YEAR(AF12)</f>
        <v>August 2026</v>
      </c>
      <c r="AG10" s="23"/>
      <c r="AH10" s="23"/>
      <c r="AI10" s="23"/>
      <c r="AJ10" s="23"/>
      <c r="AK10" s="23" t="str">
        <f aca="false">CHOOSE(MONTH(AK12),"Januar","Februar","März","April","Mai","Juni","Juli","August","September","Oktober","November","Dezember")&amp;" "&amp;YEAR(AK12)</f>
        <v>September 2026</v>
      </c>
      <c r="AL10" s="23"/>
      <c r="AM10" s="23"/>
      <c r="AN10" s="23"/>
      <c r="AO10" s="23" t="str">
        <f aca="false">CHOOSE(MONTH(AO12),"Januar","Februar","März","April","Mai","Juni","Juli","August","September","Oktober","November","Dezember")&amp;" "&amp;YEAR(AO12)</f>
        <v>Oktober 2026</v>
      </c>
      <c r="AP10" s="23"/>
      <c r="AQ10" s="23"/>
      <c r="AR10" s="23"/>
      <c r="AS10" s="23" t="str">
        <f aca="false">CHOOSE(MONTH(AS12),"Januar","Februar","März","April","Mai","Juni","Juli","August","September","Oktober","November","Dezember")&amp;" "&amp;YEAR(AS12)</f>
        <v>November 2026</v>
      </c>
      <c r="AT10" s="23"/>
      <c r="AU10" s="23"/>
      <c r="AV10" s="23"/>
      <c r="AW10" s="23"/>
      <c r="AX10" s="23" t="str">
        <f aca="false">CHOOSE(MONTH(AX12),"Januar","Februar","März","April","Mai","Juni","Juli","August","September","Oktober","November","Dezember")&amp;" "&amp;YEAR(AX12)</f>
        <v>Dezember 2026</v>
      </c>
      <c r="AY10" s="23"/>
      <c r="AZ10" s="23"/>
    </row>
    <row r="11" customFormat="false" ht="31.5" hidden="false" customHeight="true" outlineLevel="0" collapsed="false">
      <c r="A11" s="22"/>
      <c r="B11" s="22"/>
      <c r="C11" s="22"/>
      <c r="D11" s="22"/>
      <c r="E11" s="22"/>
      <c r="F11" s="22"/>
      <c r="G11" s="22"/>
      <c r="H11" s="22"/>
      <c r="J11" s="24" t="str">
        <f aca="false">"KW "&amp;(INT(((J12-WEEKDAY(J12,2)+4)-DATE(YEAR(J12-WEEKDAY(J12,2)+4),1,1))/7)+1)</f>
        <v>KW 10</v>
      </c>
      <c r="K11" s="24" t="str">
        <f aca="false">"KW "&amp;(INT(((K12-WEEKDAY(K12,2)+4)-DATE(YEAR(K12-WEEKDAY(K12,2)+4),1,1))/7)+1)</f>
        <v>KW 11</v>
      </c>
      <c r="L11" s="24" t="str">
        <f aca="false">"KW "&amp;(INT(((L12-WEEKDAY(L12,2)+4)-DATE(YEAR(L12-WEEKDAY(L12,2)+4),1,1))/7)+1)</f>
        <v>KW 12</v>
      </c>
      <c r="M11" s="24" t="str">
        <f aca="false">"KW "&amp;(INT(((M12-WEEKDAY(M12,2)+4)-DATE(YEAR(M12-WEEKDAY(M12,2)+4),1,1))/7)+1)</f>
        <v>KW 13</v>
      </c>
      <c r="N11" s="24" t="str">
        <f aca="false">"KW "&amp;(INT(((N12-WEEKDAY(N12,2)+4)-DATE(YEAR(N12-WEEKDAY(N12,2)+4),1,1))/7)+1)</f>
        <v>KW 14</v>
      </c>
      <c r="O11" s="24" t="str">
        <f aca="false">"KW "&amp;(INT(((O12-WEEKDAY(O12,2)+4)-DATE(YEAR(O12-WEEKDAY(O12,2)+4),1,1))/7)+1)</f>
        <v>KW 15</v>
      </c>
      <c r="P11" s="24" t="str">
        <f aca="false">"KW "&amp;(INT(((P12-WEEKDAY(P12,2)+4)-DATE(YEAR(P12-WEEKDAY(P12,2)+4),1,1))/7)+1)</f>
        <v>KW 16</v>
      </c>
      <c r="Q11" s="24" t="str">
        <f aca="false">"KW "&amp;(INT(((Q12-WEEKDAY(Q12,2)+4)-DATE(YEAR(Q12-WEEKDAY(Q12,2)+4),1,1))/7)+1)</f>
        <v>KW 17</v>
      </c>
      <c r="R11" s="24" t="str">
        <f aca="false">"KW "&amp;(INT(((R12-WEEKDAY(R12,2)+4)-DATE(YEAR(R12-WEEKDAY(R12,2)+4),1,1))/7)+1)</f>
        <v>KW 18</v>
      </c>
      <c r="S11" s="24" t="str">
        <f aca="false">"KW "&amp;(INT(((S12-WEEKDAY(S12,2)+4)-DATE(YEAR(S12-WEEKDAY(S12,2)+4),1,1))/7)+1)</f>
        <v>KW 19</v>
      </c>
      <c r="T11" s="24" t="str">
        <f aca="false">"KW "&amp;(INT(((T12-WEEKDAY(T12,2)+4)-DATE(YEAR(T12-WEEKDAY(T12,2)+4),1,1))/7)+1)</f>
        <v>KW 20</v>
      </c>
      <c r="U11" s="24" t="str">
        <f aca="false">"KW "&amp;(INT(((U12-WEEKDAY(U12,2)+4)-DATE(YEAR(U12-WEEKDAY(U12,2)+4),1,1))/7)+1)</f>
        <v>KW 21</v>
      </c>
      <c r="V11" s="24" t="str">
        <f aca="false">"KW "&amp;(INT(((V12-WEEKDAY(V12,2)+4)-DATE(YEAR(V12-WEEKDAY(V12,2)+4),1,1))/7)+1)</f>
        <v>KW 22</v>
      </c>
      <c r="W11" s="24" t="str">
        <f aca="false">"KW "&amp;(INT(((W12-WEEKDAY(W12,2)+4)-DATE(YEAR(W12-WEEKDAY(W12,2)+4),1,1))/7)+1)</f>
        <v>KW 23</v>
      </c>
      <c r="X11" s="24" t="str">
        <f aca="false">"KW "&amp;(INT(((X12-WEEKDAY(X12,2)+4)-DATE(YEAR(X12-WEEKDAY(X12,2)+4),1,1))/7)+1)</f>
        <v>KW 24</v>
      </c>
      <c r="Y11" s="24" t="str">
        <f aca="false">"KW "&amp;(INT(((Y12-WEEKDAY(Y12,2)+4)-DATE(YEAR(Y12-WEEKDAY(Y12,2)+4),1,1))/7)+1)</f>
        <v>KW 25</v>
      </c>
      <c r="Z11" s="24" t="str">
        <f aca="false">"KW "&amp;(INT(((Z12-WEEKDAY(Z12,2)+4)-DATE(YEAR(Z12-WEEKDAY(Z12,2)+4),1,1))/7)+1)</f>
        <v>KW 26</v>
      </c>
      <c r="AA11" s="24" t="str">
        <f aca="false">"KW "&amp;(INT(((AA12-WEEKDAY(AA12,2)+4)-DATE(YEAR(AA12-WEEKDAY(AA12,2)+4),1,1))/7)+1)</f>
        <v>KW 27</v>
      </c>
      <c r="AB11" s="24" t="str">
        <f aca="false">"KW "&amp;(INT(((AB12-WEEKDAY(AB12,2)+4)-DATE(YEAR(AB12-WEEKDAY(AB12,2)+4),1,1))/7)+1)</f>
        <v>KW 28</v>
      </c>
      <c r="AC11" s="24" t="str">
        <f aca="false">"KW "&amp;(INT(((AC12-WEEKDAY(AC12,2)+4)-DATE(YEAR(AC12-WEEKDAY(AC12,2)+4),1,1))/7)+1)</f>
        <v>KW 29</v>
      </c>
      <c r="AD11" s="24" t="str">
        <f aca="false">"KW "&amp;(INT(((AD12-WEEKDAY(AD12,2)+4)-DATE(YEAR(AD12-WEEKDAY(AD12,2)+4),1,1))/7)+1)</f>
        <v>KW 30</v>
      </c>
      <c r="AE11" s="24" t="str">
        <f aca="false">"KW "&amp;(INT(((AE12-WEEKDAY(AE12,2)+4)-DATE(YEAR(AE12-WEEKDAY(AE12,2)+4),1,1))/7)+1)</f>
        <v>KW 31</v>
      </c>
      <c r="AF11" s="24" t="str">
        <f aca="false">"KW "&amp;(INT(((AF12-WEEKDAY(AF12,2)+4)-DATE(YEAR(AF12-WEEKDAY(AF12,2)+4),1,1))/7)+1)</f>
        <v>KW 32</v>
      </c>
      <c r="AG11" s="24" t="str">
        <f aca="false">"KW "&amp;(INT(((AG12-WEEKDAY(AG12,2)+4)-DATE(YEAR(AG12-WEEKDAY(AG12,2)+4),1,1))/7)+1)</f>
        <v>KW 33</v>
      </c>
      <c r="AH11" s="24" t="str">
        <f aca="false">"KW "&amp;(INT(((AH12-WEEKDAY(AH12,2)+4)-DATE(YEAR(AH12-WEEKDAY(AH12,2)+4),1,1))/7)+1)</f>
        <v>KW 34</v>
      </c>
      <c r="AI11" s="24" t="str">
        <f aca="false">"KW "&amp;(INT(((AI12-WEEKDAY(AI12,2)+4)-DATE(YEAR(AI12-WEEKDAY(AI12,2)+4),1,1))/7)+1)</f>
        <v>KW 35</v>
      </c>
      <c r="AJ11" s="24" t="str">
        <f aca="false">"KW "&amp;(INT(((AJ12-WEEKDAY(AJ12,2)+4)-DATE(YEAR(AJ12-WEEKDAY(AJ12,2)+4),1,1))/7)+1)</f>
        <v>KW 36</v>
      </c>
      <c r="AK11" s="24" t="str">
        <f aca="false">"KW "&amp;(INT(((AK12-WEEKDAY(AK12,2)+4)-DATE(YEAR(AK12-WEEKDAY(AK12,2)+4),1,1))/7)+1)</f>
        <v>KW 37</v>
      </c>
      <c r="AL11" s="24" t="str">
        <f aca="false">"KW "&amp;(INT(((AL12-WEEKDAY(AL12,2)+4)-DATE(YEAR(AL12-WEEKDAY(AL12,2)+4),1,1))/7)+1)</f>
        <v>KW 38</v>
      </c>
      <c r="AM11" s="24" t="str">
        <f aca="false">"KW "&amp;(INT(((AM12-WEEKDAY(AM12,2)+4)-DATE(YEAR(AM12-WEEKDAY(AM12,2)+4),1,1))/7)+1)</f>
        <v>KW 39</v>
      </c>
      <c r="AN11" s="24" t="str">
        <f aca="false">"KW "&amp;(INT(((AN12-WEEKDAY(AN12,2)+4)-DATE(YEAR(AN12-WEEKDAY(AN12,2)+4),1,1))/7)+1)</f>
        <v>KW 40</v>
      </c>
      <c r="AO11" s="24" t="str">
        <f aca="false">"KW "&amp;(INT(((AO12-WEEKDAY(AO12,2)+4)-DATE(YEAR(AO12-WEEKDAY(AO12,2)+4),1,1))/7)+1)</f>
        <v>KW 41</v>
      </c>
      <c r="AP11" s="24" t="str">
        <f aca="false">"KW "&amp;(INT(((AP12-WEEKDAY(AP12,2)+4)-DATE(YEAR(AP12-WEEKDAY(AP12,2)+4),1,1))/7)+1)</f>
        <v>KW 42</v>
      </c>
      <c r="AQ11" s="24" t="str">
        <f aca="false">"KW "&amp;(INT(((AQ12-WEEKDAY(AQ12,2)+4)-DATE(YEAR(AQ12-WEEKDAY(AQ12,2)+4),1,1))/7)+1)</f>
        <v>KW 43</v>
      </c>
      <c r="AR11" s="24" t="str">
        <f aca="false">"KW "&amp;(INT(((AR12-WEEKDAY(AR12,2)+4)-DATE(YEAR(AR12-WEEKDAY(AR12,2)+4),1,1))/7)+1)</f>
        <v>KW 44</v>
      </c>
      <c r="AS11" s="24" t="str">
        <f aca="false">"KW "&amp;(INT(((AS12-WEEKDAY(AS12,2)+4)-DATE(YEAR(AS12-WEEKDAY(AS12,2)+4),1,1))/7)+1)</f>
        <v>KW 45</v>
      </c>
      <c r="AT11" s="24" t="str">
        <f aca="false">"KW "&amp;(INT(((AT12-WEEKDAY(AT12,2)+4)-DATE(YEAR(AT12-WEEKDAY(AT12,2)+4),1,1))/7)+1)</f>
        <v>KW 46</v>
      </c>
      <c r="AU11" s="24" t="str">
        <f aca="false">"KW "&amp;(INT(((AU12-WEEKDAY(AU12,2)+4)-DATE(YEAR(AU12-WEEKDAY(AU12,2)+4),1,1))/7)+1)</f>
        <v>KW 47</v>
      </c>
      <c r="AV11" s="24" t="str">
        <f aca="false">"KW "&amp;(INT(((AV12-WEEKDAY(AV12,2)+4)-DATE(YEAR(AV12-WEEKDAY(AV12,2)+4),1,1))/7)+1)</f>
        <v>KW 48</v>
      </c>
      <c r="AW11" s="24" t="str">
        <f aca="false">"KW "&amp;(INT(((AW12-WEEKDAY(AW12,2)+4)-DATE(YEAR(AW12-WEEKDAY(AW12,2)+4),1,1))/7)+1)</f>
        <v>KW 49</v>
      </c>
      <c r="AX11" s="24" t="str">
        <f aca="false">"KW "&amp;(INT(((AX12-WEEKDAY(AX12,2)+4)-DATE(YEAR(AX12-WEEKDAY(AX12,2)+4),1,1))/7)+1)</f>
        <v>KW 50</v>
      </c>
      <c r="AY11" s="24" t="str">
        <f aca="false">"KW "&amp;(INT(((AY12-WEEKDAY(AY12,2)+4)-DATE(YEAR(AY12-WEEKDAY(AY12,2)+4),1,1))/7)+1)</f>
        <v>KW 51</v>
      </c>
      <c r="AZ11" s="24" t="str">
        <f aca="false">"KW "&amp;(INT(((AZ12-WEEKDAY(AZ12,2)+4)-DATE(YEAR(AZ12-WEEKDAY(AZ12,2)+4),1,1))/7)+1)</f>
        <v>KW 52</v>
      </c>
    </row>
    <row r="12" customFormat="false" ht="30" hidden="false" customHeight="true" outlineLevel="0" collapsed="false">
      <c r="A12" s="22"/>
      <c r="B12" s="22"/>
      <c r="C12" s="22"/>
      <c r="D12" s="22"/>
      <c r="E12" s="22"/>
      <c r="F12" s="22"/>
      <c r="G12" s="22"/>
      <c r="H12" s="22"/>
      <c r="J12" s="25" t="n">
        <f aca="false">$C$8</f>
        <v>46083</v>
      </c>
      <c r="K12" s="25" t="n">
        <f aca="false">J12+7</f>
        <v>46090</v>
      </c>
      <c r="L12" s="25" t="n">
        <f aca="false">K12+7</f>
        <v>46097</v>
      </c>
      <c r="M12" s="25" t="n">
        <f aca="false">L12+7</f>
        <v>46104</v>
      </c>
      <c r="N12" s="25" t="n">
        <f aca="false">M12+7</f>
        <v>46111</v>
      </c>
      <c r="O12" s="25" t="n">
        <f aca="false">N12+7</f>
        <v>46118</v>
      </c>
      <c r="P12" s="25" t="n">
        <f aca="false">O12+7</f>
        <v>46125</v>
      </c>
      <c r="Q12" s="25" t="n">
        <f aca="false">P12+7</f>
        <v>46132</v>
      </c>
      <c r="R12" s="25" t="n">
        <f aca="false">Q12+7</f>
        <v>46139</v>
      </c>
      <c r="S12" s="25" t="n">
        <f aca="false">R12+7</f>
        <v>46146</v>
      </c>
      <c r="T12" s="25" t="n">
        <f aca="false">S12+7</f>
        <v>46153</v>
      </c>
      <c r="U12" s="25" t="n">
        <f aca="false">T12+7</f>
        <v>46160</v>
      </c>
      <c r="V12" s="25" t="n">
        <f aca="false">U12+7</f>
        <v>46167</v>
      </c>
      <c r="W12" s="25" t="n">
        <f aca="false">V12+7</f>
        <v>46174</v>
      </c>
      <c r="X12" s="25" t="n">
        <f aca="false">W12+7</f>
        <v>46181</v>
      </c>
      <c r="Y12" s="25" t="n">
        <f aca="false">X12+7</f>
        <v>46188</v>
      </c>
      <c r="Z12" s="25" t="n">
        <f aca="false">Y12+7</f>
        <v>46195</v>
      </c>
      <c r="AA12" s="25" t="n">
        <f aca="false">Z12+7</f>
        <v>46202</v>
      </c>
      <c r="AB12" s="25" t="n">
        <f aca="false">AA12+7</f>
        <v>46209</v>
      </c>
      <c r="AC12" s="25" t="n">
        <f aca="false">AB12+7</f>
        <v>46216</v>
      </c>
      <c r="AD12" s="25" t="n">
        <f aca="false">AC12+7</f>
        <v>46223</v>
      </c>
      <c r="AE12" s="25" t="n">
        <f aca="false">AD12+7</f>
        <v>46230</v>
      </c>
      <c r="AF12" s="25" t="n">
        <f aca="false">AE12+7</f>
        <v>46237</v>
      </c>
      <c r="AG12" s="25" t="n">
        <f aca="false">AF12+7</f>
        <v>46244</v>
      </c>
      <c r="AH12" s="25" t="n">
        <f aca="false">AG12+7</f>
        <v>46251</v>
      </c>
      <c r="AI12" s="25" t="n">
        <f aca="false">AH12+7</f>
        <v>46258</v>
      </c>
      <c r="AJ12" s="25" t="n">
        <f aca="false">AI12+7</f>
        <v>46265</v>
      </c>
      <c r="AK12" s="25" t="n">
        <f aca="false">AJ12+7</f>
        <v>46272</v>
      </c>
      <c r="AL12" s="25" t="n">
        <f aca="false">AK12+7</f>
        <v>46279</v>
      </c>
      <c r="AM12" s="25" t="n">
        <f aca="false">AL12+7</f>
        <v>46286</v>
      </c>
      <c r="AN12" s="25" t="n">
        <f aca="false">AM12+7</f>
        <v>46293</v>
      </c>
      <c r="AO12" s="25" t="n">
        <f aca="false">AN12+7</f>
        <v>46300</v>
      </c>
      <c r="AP12" s="25" t="n">
        <f aca="false">AO12+7</f>
        <v>46307</v>
      </c>
      <c r="AQ12" s="25" t="n">
        <f aca="false">AP12+7</f>
        <v>46314</v>
      </c>
      <c r="AR12" s="25" t="n">
        <f aca="false">AQ12+7</f>
        <v>46321</v>
      </c>
      <c r="AS12" s="25" t="n">
        <f aca="false">AR12+7</f>
        <v>46328</v>
      </c>
      <c r="AT12" s="25" t="n">
        <f aca="false">AS12+7</f>
        <v>46335</v>
      </c>
      <c r="AU12" s="25" t="n">
        <f aca="false">AT12+7</f>
        <v>46342</v>
      </c>
      <c r="AV12" s="25" t="n">
        <f aca="false">AU12+7</f>
        <v>46349</v>
      </c>
      <c r="AW12" s="25" t="n">
        <f aca="false">AV12+7</f>
        <v>46356</v>
      </c>
      <c r="AX12" s="25" t="n">
        <f aca="false">AW12+7</f>
        <v>46363</v>
      </c>
      <c r="AY12" s="25" t="n">
        <f aca="false">AX12+7</f>
        <v>46370</v>
      </c>
      <c r="AZ12" s="25" t="n">
        <f aca="false">AY12+7</f>
        <v>46377</v>
      </c>
    </row>
    <row r="13" customFormat="false" ht="18" hidden="false" customHeight="true" outlineLevel="0" collapsed="false">
      <c r="A13" s="26" t="s">
        <v>36</v>
      </c>
      <c r="B13" s="27" t="s">
        <v>37</v>
      </c>
      <c r="C13" s="28"/>
      <c r="D13" s="29" t="n">
        <f aca="false">MIN(D14:D16)</f>
        <v>46083</v>
      </c>
      <c r="E13" s="29" t="n">
        <f aca="false">MAX(E14:E16)</f>
        <v>46129</v>
      </c>
      <c r="F13" s="30" t="n">
        <f aca="false">NETWORKDAYS(D13,E13)</f>
        <v>35</v>
      </c>
      <c r="G13" s="31" t="n">
        <f aca="false">IFERROR(SUMPRODUCT(F14:F16,G14:G16)/SUM(F14:F16),0)</f>
        <v>1</v>
      </c>
      <c r="H13" s="32" t="str">
        <f aca="false">IF($G13&gt;=1,"Abgeschlossen",IF(AND($E13&lt;$G$8,$G13&lt;1),"Verzug",IF($G13&gt;0,"In Arbeit",IF($D13&gt;$G$8,"Geplant","Startbereit"))))</f>
        <v>Abgeschlossen</v>
      </c>
      <c r="I13" s="0" t="n">
        <v>1</v>
      </c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</row>
    <row r="14" customFormat="false" ht="16.5" hidden="false" customHeight="true" outlineLevel="0" collapsed="false">
      <c r="A14" s="34" t="s">
        <v>38</v>
      </c>
      <c r="B14" s="35" t="s">
        <v>39</v>
      </c>
      <c r="C14" s="36" t="s">
        <v>13</v>
      </c>
      <c r="D14" s="37" t="n">
        <v>46083</v>
      </c>
      <c r="E14" s="37" t="n">
        <v>46101</v>
      </c>
      <c r="F14" s="38" t="n">
        <f aca="false">NETWORKDAYS(D14,E14)</f>
        <v>15</v>
      </c>
      <c r="G14" s="39" t="n">
        <v>1</v>
      </c>
      <c r="H14" s="40" t="str">
        <f aca="false">IF($G14&gt;=1,"Abgeschlossen",IF(AND($E14&lt;$G$8,$G14&lt;1),"Verzug",IF($G14&gt;0,"In Arbeit",IF($D14&gt;$G$8,"Geplant","Startbereit"))))</f>
        <v>Abgeschlossen</v>
      </c>
      <c r="I14" s="0" t="n">
        <v>2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</row>
    <row r="15" customFormat="false" ht="16.5" hidden="false" customHeight="true" outlineLevel="0" collapsed="false">
      <c r="A15" s="34" t="s">
        <v>40</v>
      </c>
      <c r="B15" s="35" t="s">
        <v>41</v>
      </c>
      <c r="C15" s="36" t="s">
        <v>13</v>
      </c>
      <c r="D15" s="37" t="n">
        <v>46097</v>
      </c>
      <c r="E15" s="37" t="n">
        <v>46115</v>
      </c>
      <c r="F15" s="38" t="n">
        <f aca="false">NETWORKDAYS(D15,E15)</f>
        <v>15</v>
      </c>
      <c r="G15" s="39" t="n">
        <v>1</v>
      </c>
      <c r="H15" s="40" t="str">
        <f aca="false">IF($G15&gt;=1,"Abgeschlossen",IF(AND($E15&lt;$G$8,$G15&lt;1),"Verzug",IF($G15&gt;0,"In Arbeit",IF($D15&gt;$G$8,"Geplant","Startbereit"))))</f>
        <v>Abgeschlossen</v>
      </c>
      <c r="I15" s="0" t="n">
        <v>2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</row>
    <row r="16" customFormat="false" ht="16.5" hidden="false" customHeight="true" outlineLevel="0" collapsed="false">
      <c r="A16" s="34" t="s">
        <v>42</v>
      </c>
      <c r="B16" s="35" t="s">
        <v>43</v>
      </c>
      <c r="C16" s="36" t="s">
        <v>44</v>
      </c>
      <c r="D16" s="37" t="n">
        <v>46111</v>
      </c>
      <c r="E16" s="37" t="n">
        <v>46129</v>
      </c>
      <c r="F16" s="38" t="n">
        <f aca="false">NETWORKDAYS(D16,E16)</f>
        <v>15</v>
      </c>
      <c r="G16" s="39" t="n">
        <v>1</v>
      </c>
      <c r="H16" s="40" t="str">
        <f aca="false">IF($G16&gt;=1,"Abgeschlossen",IF(AND($E16&lt;$G$8,$G16&lt;1),"Verzug",IF($G16&gt;0,"In Arbeit",IF($D16&gt;$G$8,"Geplant","Startbereit"))))</f>
        <v>Abgeschlossen</v>
      </c>
      <c r="I16" s="0" t="n">
        <v>2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</row>
    <row r="17" customFormat="false" ht="18" hidden="false" customHeight="true" outlineLevel="0" collapsed="false">
      <c r="A17" s="42" t="s">
        <v>45</v>
      </c>
      <c r="B17" s="43" t="s">
        <v>46</v>
      </c>
      <c r="C17" s="44"/>
      <c r="D17" s="29" t="n">
        <f aca="false">MIN(D18:D23)</f>
        <v>46132</v>
      </c>
      <c r="E17" s="29" t="n">
        <f aca="false">MAX(E18:E23)</f>
        <v>46220</v>
      </c>
      <c r="F17" s="30" t="n">
        <f aca="false">NETWORKDAYS(D17,E17)</f>
        <v>65</v>
      </c>
      <c r="G17" s="31" t="n">
        <f aca="false">IFERROR(SUMPRODUCT(F18:F23,G18:G23)/SUM(F18:F23),0)</f>
        <v>1</v>
      </c>
      <c r="H17" s="32" t="str">
        <f aca="false">IF($G17&gt;=1,"Abgeschlossen",IF(AND($E17&lt;$G$8,$G17&lt;1),"Verzug",IF($G17&gt;0,"In Arbeit",IF($D17&gt;$G$8,"Geplant","Startbereit"))))</f>
        <v>Abgeschlossen</v>
      </c>
      <c r="I17" s="0" t="n">
        <v>1</v>
      </c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</row>
    <row r="18" customFormat="false" ht="16.5" hidden="false" customHeight="true" outlineLevel="0" collapsed="false">
      <c r="A18" s="34" t="s">
        <v>47</v>
      </c>
      <c r="B18" s="35" t="s">
        <v>48</v>
      </c>
      <c r="C18" s="36" t="s">
        <v>49</v>
      </c>
      <c r="D18" s="37" t="n">
        <v>46132</v>
      </c>
      <c r="E18" s="37" t="n">
        <v>46136</v>
      </c>
      <c r="F18" s="38" t="n">
        <f aca="false">NETWORKDAYS(D18,E18)</f>
        <v>5</v>
      </c>
      <c r="G18" s="39" t="n">
        <v>1</v>
      </c>
      <c r="H18" s="40" t="str">
        <f aca="false">IF($G18&gt;=1,"Abgeschlossen",IF(AND($E18&lt;$G$8,$G18&lt;1),"Verzug",IF($G18&gt;0,"In Arbeit",IF($D18&gt;$G$8,"Geplant","Startbereit"))))</f>
        <v>Abgeschlossen</v>
      </c>
      <c r="I18" s="0" t="n">
        <v>2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</row>
    <row r="19" customFormat="false" ht="16.5" hidden="false" customHeight="true" outlineLevel="0" collapsed="false">
      <c r="A19" s="34" t="s">
        <v>50</v>
      </c>
      <c r="B19" s="35" t="s">
        <v>51</v>
      </c>
      <c r="C19" s="36" t="s">
        <v>52</v>
      </c>
      <c r="D19" s="37" t="n">
        <v>46139</v>
      </c>
      <c r="E19" s="37" t="n">
        <v>46150</v>
      </c>
      <c r="F19" s="38" t="n">
        <f aca="false">NETWORKDAYS(D19,E19)</f>
        <v>10</v>
      </c>
      <c r="G19" s="39" t="n">
        <v>1</v>
      </c>
      <c r="H19" s="40" t="str">
        <f aca="false">IF($G19&gt;=1,"Abgeschlossen",IF(AND($E19&lt;$G$8,$G19&lt;1),"Verzug",IF($G19&gt;0,"In Arbeit",IF($D19&gt;$G$8,"Geplant","Startbereit"))))</f>
        <v>Abgeschlossen</v>
      </c>
      <c r="I19" s="0" t="n">
        <v>2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</row>
    <row r="20" customFormat="false" ht="16.5" hidden="false" customHeight="true" outlineLevel="0" collapsed="false">
      <c r="A20" s="34" t="s">
        <v>53</v>
      </c>
      <c r="B20" s="35" t="s">
        <v>54</v>
      </c>
      <c r="C20" s="36" t="s">
        <v>49</v>
      </c>
      <c r="D20" s="37" t="n">
        <v>46153</v>
      </c>
      <c r="E20" s="37" t="n">
        <v>46164</v>
      </c>
      <c r="F20" s="38" t="n">
        <f aca="false">NETWORKDAYS(D20,E20)</f>
        <v>10</v>
      </c>
      <c r="G20" s="39" t="n">
        <v>1</v>
      </c>
      <c r="H20" s="40" t="str">
        <f aca="false">IF($G20&gt;=1,"Abgeschlossen",IF(AND($E20&lt;$G$8,$G20&lt;1),"Verzug",IF($G20&gt;0,"In Arbeit",IF($D20&gt;$G$8,"Geplant","Startbereit"))))</f>
        <v>Abgeschlossen</v>
      </c>
      <c r="I20" s="0" t="n">
        <v>2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</row>
    <row r="21" customFormat="false" ht="16.5" hidden="false" customHeight="true" outlineLevel="0" collapsed="false">
      <c r="A21" s="34" t="s">
        <v>55</v>
      </c>
      <c r="B21" s="35" t="s">
        <v>56</v>
      </c>
      <c r="C21" s="36" t="s">
        <v>49</v>
      </c>
      <c r="D21" s="37" t="n">
        <v>46167</v>
      </c>
      <c r="E21" s="37" t="n">
        <v>46192</v>
      </c>
      <c r="F21" s="38" t="n">
        <f aca="false">NETWORKDAYS(D21,E21)</f>
        <v>20</v>
      </c>
      <c r="G21" s="39" t="n">
        <v>1</v>
      </c>
      <c r="H21" s="40" t="str">
        <f aca="false">IF($G21&gt;=1,"Abgeschlossen",IF(AND($E21&lt;$G$8,$G21&lt;1),"Verzug",IF($G21&gt;0,"In Arbeit",IF($D21&gt;$G$8,"Geplant","Startbereit"))))</f>
        <v>Abgeschlossen</v>
      </c>
      <c r="I21" s="0" t="n">
        <v>2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</row>
    <row r="22" customFormat="false" ht="16.5" hidden="false" customHeight="true" outlineLevel="0" collapsed="false">
      <c r="A22" s="34" t="s">
        <v>57</v>
      </c>
      <c r="B22" s="35" t="s">
        <v>58</v>
      </c>
      <c r="C22" s="36" t="s">
        <v>49</v>
      </c>
      <c r="D22" s="37" t="n">
        <v>46188</v>
      </c>
      <c r="E22" s="37" t="n">
        <v>46206</v>
      </c>
      <c r="F22" s="38" t="n">
        <f aca="false">NETWORKDAYS(D22,E22)</f>
        <v>15</v>
      </c>
      <c r="G22" s="39" t="n">
        <v>1</v>
      </c>
      <c r="H22" s="40" t="str">
        <f aca="false">IF($G22&gt;=1,"Abgeschlossen",IF(AND($E22&lt;$G$8,$G22&lt;1),"Verzug",IF($G22&gt;0,"In Arbeit",IF($D22&gt;$G$8,"Geplant","Startbereit"))))</f>
        <v>Abgeschlossen</v>
      </c>
      <c r="I22" s="0" t="n">
        <v>2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</row>
    <row r="23" customFormat="false" ht="16.5" hidden="false" customHeight="true" outlineLevel="0" collapsed="false">
      <c r="A23" s="34" t="s">
        <v>59</v>
      </c>
      <c r="B23" s="35" t="s">
        <v>60</v>
      </c>
      <c r="C23" s="36" t="s">
        <v>61</v>
      </c>
      <c r="D23" s="37" t="n">
        <v>46209</v>
      </c>
      <c r="E23" s="37" t="n">
        <v>46220</v>
      </c>
      <c r="F23" s="38" t="n">
        <f aca="false">NETWORKDAYS(D23,E23)</f>
        <v>10</v>
      </c>
      <c r="G23" s="39" t="n">
        <v>1</v>
      </c>
      <c r="H23" s="40" t="str">
        <f aca="false">IF($G23&gt;=1,"Abgeschlossen",IF(AND($E23&lt;$G$8,$G23&lt;1),"Verzug",IF($G23&gt;0,"In Arbeit",IF($D23&gt;$G$8,"Geplant","Startbereit"))))</f>
        <v>Abgeschlossen</v>
      </c>
      <c r="I23" s="0" t="n">
        <v>2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</row>
    <row r="24" customFormat="false" ht="18" hidden="false" customHeight="true" outlineLevel="0" collapsed="false">
      <c r="A24" s="45" t="s">
        <v>62</v>
      </c>
      <c r="B24" s="46" t="s">
        <v>63</v>
      </c>
      <c r="C24" s="47"/>
      <c r="D24" s="29" t="n">
        <f aca="false">MIN(D25:D27)</f>
        <v>46223</v>
      </c>
      <c r="E24" s="29" t="n">
        <f aca="false">MAX(E25:E27)</f>
        <v>46269</v>
      </c>
      <c r="F24" s="30" t="n">
        <f aca="false">NETWORKDAYS(D24,E24)</f>
        <v>35</v>
      </c>
      <c r="G24" s="31" t="n">
        <f aca="false">IFERROR(SUMPRODUCT(F25:F27,G25:G27)/SUM(F25:F27),0)</f>
        <v>0.775</v>
      </c>
      <c r="H24" s="32" t="str">
        <f aca="false">IF($G24&gt;=1,"Abgeschlossen",IF(AND($E24&lt;$G$8,$G24&lt;1),"Verzug",IF($G24&gt;0,"In Arbeit",IF($D24&gt;$G$8,"Geplant","Startbereit"))))</f>
        <v>In Arbeit</v>
      </c>
      <c r="I24" s="0" t="n">
        <v>1</v>
      </c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</row>
    <row r="25" customFormat="false" ht="16.5" hidden="false" customHeight="true" outlineLevel="0" collapsed="false">
      <c r="A25" s="34" t="s">
        <v>64</v>
      </c>
      <c r="B25" s="35" t="s">
        <v>65</v>
      </c>
      <c r="C25" s="36" t="s">
        <v>66</v>
      </c>
      <c r="D25" s="37" t="n">
        <v>46223</v>
      </c>
      <c r="E25" s="37" t="n">
        <v>46234</v>
      </c>
      <c r="F25" s="38" t="n">
        <f aca="false">NETWORKDAYS(D25,E25)</f>
        <v>10</v>
      </c>
      <c r="G25" s="39" t="n">
        <v>1</v>
      </c>
      <c r="H25" s="40" t="str">
        <f aca="false">IF($G25&gt;=1,"Abgeschlossen",IF(AND($E25&lt;$G$8,$G25&lt;1),"Verzug",IF($G25&gt;0,"In Arbeit",IF($D25&gt;$G$8,"Geplant","Startbereit"))))</f>
        <v>Abgeschlossen</v>
      </c>
      <c r="I25" s="0" t="n">
        <v>2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</row>
    <row r="26" customFormat="false" ht="16.5" hidden="false" customHeight="true" outlineLevel="0" collapsed="false">
      <c r="A26" s="34" t="s">
        <v>67</v>
      </c>
      <c r="B26" s="35" t="s">
        <v>68</v>
      </c>
      <c r="C26" s="36" t="s">
        <v>69</v>
      </c>
      <c r="D26" s="37" t="n">
        <v>46230</v>
      </c>
      <c r="E26" s="37" t="n">
        <v>46241</v>
      </c>
      <c r="F26" s="38" t="n">
        <f aca="false">NETWORKDAYS(D26,E26)</f>
        <v>10</v>
      </c>
      <c r="G26" s="39" t="n">
        <v>1</v>
      </c>
      <c r="H26" s="40" t="str">
        <f aca="false">IF($G26&gt;=1,"Abgeschlossen",IF(AND($E26&lt;$G$8,$G26&lt;1),"Verzug",IF($G26&gt;0,"In Arbeit",IF($D26&gt;$G$8,"Geplant","Startbereit"))))</f>
        <v>Abgeschlossen</v>
      </c>
      <c r="I26" s="0" t="n">
        <v>2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</row>
    <row r="27" customFormat="false" ht="16.5" hidden="false" customHeight="true" outlineLevel="0" collapsed="false">
      <c r="A27" s="34" t="s">
        <v>70</v>
      </c>
      <c r="B27" s="35" t="s">
        <v>71</v>
      </c>
      <c r="C27" s="36" t="s">
        <v>72</v>
      </c>
      <c r="D27" s="37" t="n">
        <v>46244</v>
      </c>
      <c r="E27" s="37" t="n">
        <v>46269</v>
      </c>
      <c r="F27" s="38" t="n">
        <f aca="false">NETWORKDAYS(D27,E27)</f>
        <v>20</v>
      </c>
      <c r="G27" s="39" t="n">
        <v>0.55</v>
      </c>
      <c r="H27" s="40" t="str">
        <f aca="false">IF($G27&gt;=1,"Abgeschlossen",IF(AND($E27&lt;$G$8,$G27&lt;1),"Verzug",IF($G27&gt;0,"In Arbeit",IF($D27&gt;$G$8,"Geplant","Startbereit"))))</f>
        <v>In Arbeit</v>
      </c>
      <c r="I27" s="0" t="n">
        <v>2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</row>
    <row r="28" customFormat="false" ht="18" hidden="false" customHeight="true" outlineLevel="0" collapsed="false">
      <c r="A28" s="48" t="s">
        <v>73</v>
      </c>
      <c r="B28" s="49" t="s">
        <v>74</v>
      </c>
      <c r="C28" s="50"/>
      <c r="D28" s="29" t="n">
        <f aca="false">MIN(D29:D36)</f>
        <v>46237</v>
      </c>
      <c r="E28" s="29" t="n">
        <f aca="false">MAX(E29:E36)</f>
        <v>46332</v>
      </c>
      <c r="F28" s="30" t="n">
        <f aca="false">NETWORKDAYS(D28,E28)</f>
        <v>70</v>
      </c>
      <c r="G28" s="31" t="n">
        <f aca="false">IFERROR(SUMPRODUCT(F29:F36,G29:G36)/SUM(F29:F36),0)</f>
        <v>0.185714285714286</v>
      </c>
      <c r="H28" s="32" t="str">
        <f aca="false">IF($G28&gt;=1,"Abgeschlossen",IF(AND($E28&lt;$G$8,$G28&lt;1),"Verzug",IF($G28&gt;0,"In Arbeit",IF($D28&gt;$G$8,"Geplant","Startbereit"))))</f>
        <v>In Arbeit</v>
      </c>
      <c r="I28" s="0" t="n">
        <v>1</v>
      </c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</row>
    <row r="29" customFormat="false" ht="16.5" hidden="false" customHeight="true" outlineLevel="0" collapsed="false">
      <c r="A29" s="34" t="s">
        <v>75</v>
      </c>
      <c r="B29" s="35" t="s">
        <v>76</v>
      </c>
      <c r="C29" s="36" t="s">
        <v>77</v>
      </c>
      <c r="D29" s="37" t="n">
        <v>46237</v>
      </c>
      <c r="E29" s="37" t="n">
        <v>46255</v>
      </c>
      <c r="F29" s="38" t="n">
        <f aca="false">NETWORKDAYS(D29,E29)</f>
        <v>15</v>
      </c>
      <c r="G29" s="39" t="n">
        <v>0.7</v>
      </c>
      <c r="H29" s="40" t="str">
        <f aca="false">IF($G29&gt;=1,"Abgeschlossen",IF(AND($E29&lt;$G$8,$G29&lt;1),"Verzug",IF($G29&gt;0,"In Arbeit",IF($D29&gt;$G$8,"Geplant","Startbereit"))))</f>
        <v>In Arbeit</v>
      </c>
      <c r="I29" s="0" t="n">
        <v>2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</row>
    <row r="30" customFormat="false" ht="16.5" hidden="false" customHeight="true" outlineLevel="0" collapsed="false">
      <c r="A30" s="34" t="s">
        <v>78</v>
      </c>
      <c r="B30" s="35" t="s">
        <v>79</v>
      </c>
      <c r="C30" s="36" t="s">
        <v>80</v>
      </c>
      <c r="D30" s="37" t="n">
        <v>46237</v>
      </c>
      <c r="E30" s="37" t="n">
        <v>46262</v>
      </c>
      <c r="F30" s="38" t="n">
        <f aca="false">NETWORKDAYS(D30,E30)</f>
        <v>20</v>
      </c>
      <c r="G30" s="39" t="n">
        <v>0.45</v>
      </c>
      <c r="H30" s="40" t="str">
        <f aca="false">IF($G30&gt;=1,"Abgeschlossen",IF(AND($E30&lt;$G$8,$G30&lt;1),"Verzug",IF($G30&gt;0,"In Arbeit",IF($D30&gt;$G$8,"Geplant","Startbereit"))))</f>
        <v>In Arbeit</v>
      </c>
      <c r="I30" s="0" t="n">
        <v>2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</row>
    <row r="31" customFormat="false" ht="16.5" hidden="false" customHeight="true" outlineLevel="0" collapsed="false">
      <c r="A31" s="34" t="s">
        <v>81</v>
      </c>
      <c r="B31" s="35" t="s">
        <v>82</v>
      </c>
      <c r="C31" s="36" t="s">
        <v>83</v>
      </c>
      <c r="D31" s="37" t="n">
        <v>46265</v>
      </c>
      <c r="E31" s="37" t="n">
        <v>46276</v>
      </c>
      <c r="F31" s="38" t="n">
        <f aca="false">NETWORKDAYS(D31,E31)</f>
        <v>10</v>
      </c>
      <c r="G31" s="39" t="n">
        <v>0</v>
      </c>
      <c r="H31" s="40" t="str">
        <f aca="false">IF($G31&gt;=1,"Abgeschlossen",IF(AND($E31&lt;$G$8,$G31&lt;1),"Verzug",IF($G31&gt;0,"In Arbeit",IF($D31&gt;$G$8,"Geplant","Startbereit"))))</f>
        <v>Geplant</v>
      </c>
      <c r="I31" s="0" t="n">
        <v>2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</row>
    <row r="32" customFormat="false" ht="16.5" hidden="false" customHeight="true" outlineLevel="0" collapsed="false">
      <c r="A32" s="34" t="s">
        <v>84</v>
      </c>
      <c r="B32" s="35" t="s">
        <v>85</v>
      </c>
      <c r="C32" s="36" t="s">
        <v>86</v>
      </c>
      <c r="D32" s="37" t="n">
        <v>46279</v>
      </c>
      <c r="E32" s="37" t="n">
        <v>46297</v>
      </c>
      <c r="F32" s="38" t="n">
        <f aca="false">NETWORKDAYS(D32,E32)</f>
        <v>15</v>
      </c>
      <c r="G32" s="39" t="n">
        <v>0</v>
      </c>
      <c r="H32" s="40" t="str">
        <f aca="false">IF($G32&gt;=1,"Abgeschlossen",IF(AND($E32&lt;$G$8,$G32&lt;1),"Verzug",IF($G32&gt;0,"In Arbeit",IF($D32&gt;$G$8,"Geplant","Startbereit"))))</f>
        <v>Geplant</v>
      </c>
      <c r="I32" s="0" t="n">
        <v>2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</row>
    <row r="33" customFormat="false" ht="16.5" hidden="false" customHeight="true" outlineLevel="0" collapsed="false">
      <c r="A33" s="34" t="s">
        <v>87</v>
      </c>
      <c r="B33" s="35" t="s">
        <v>88</v>
      </c>
      <c r="C33" s="36" t="s">
        <v>89</v>
      </c>
      <c r="D33" s="37" t="n">
        <v>46265</v>
      </c>
      <c r="E33" s="37" t="n">
        <v>46283</v>
      </c>
      <c r="F33" s="38" t="n">
        <f aca="false">NETWORKDAYS(D33,E33)</f>
        <v>15</v>
      </c>
      <c r="G33" s="39" t="n">
        <v>0</v>
      </c>
      <c r="H33" s="40" t="str">
        <f aca="false">IF($G33&gt;=1,"Abgeschlossen",IF(AND($E33&lt;$G$8,$G33&lt;1),"Verzug",IF($G33&gt;0,"In Arbeit",IF($D33&gt;$G$8,"Geplant","Startbereit"))))</f>
        <v>Geplant</v>
      </c>
      <c r="I33" s="0" t="n">
        <v>2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</row>
    <row r="34" customFormat="false" ht="16.5" hidden="false" customHeight="true" outlineLevel="0" collapsed="false">
      <c r="A34" s="34" t="s">
        <v>90</v>
      </c>
      <c r="B34" s="35" t="s">
        <v>91</v>
      </c>
      <c r="C34" s="36" t="s">
        <v>92</v>
      </c>
      <c r="D34" s="37" t="n">
        <v>46300</v>
      </c>
      <c r="E34" s="37" t="n">
        <v>46311</v>
      </c>
      <c r="F34" s="38" t="n">
        <f aca="false">NETWORKDAYS(D34,E34)</f>
        <v>10</v>
      </c>
      <c r="G34" s="39" t="n">
        <v>0</v>
      </c>
      <c r="H34" s="40" t="str">
        <f aca="false">IF($G34&gt;=1,"Abgeschlossen",IF(AND($E34&lt;$G$8,$G34&lt;1),"Verzug",IF($G34&gt;0,"In Arbeit",IF($D34&gt;$G$8,"Geplant","Startbereit"))))</f>
        <v>Geplant</v>
      </c>
      <c r="I34" s="0" t="n">
        <v>2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</row>
    <row r="35" customFormat="false" ht="16.5" hidden="false" customHeight="true" outlineLevel="0" collapsed="false">
      <c r="A35" s="34" t="s">
        <v>93</v>
      </c>
      <c r="B35" s="35" t="s">
        <v>94</v>
      </c>
      <c r="C35" s="36" t="s">
        <v>95</v>
      </c>
      <c r="D35" s="37" t="n">
        <v>46314</v>
      </c>
      <c r="E35" s="37" t="n">
        <v>46325</v>
      </c>
      <c r="F35" s="38" t="n">
        <f aca="false">NETWORKDAYS(D35,E35)</f>
        <v>10</v>
      </c>
      <c r="G35" s="39" t="n">
        <v>0</v>
      </c>
      <c r="H35" s="40" t="str">
        <f aca="false">IF($G35&gt;=1,"Abgeschlossen",IF(AND($E35&lt;$G$8,$G35&lt;1),"Verzug",IF($G35&gt;0,"In Arbeit",IF($D35&gt;$G$8,"Geplant","Startbereit"))))</f>
        <v>Geplant</v>
      </c>
      <c r="I35" s="0" t="n">
        <v>2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</row>
    <row r="36" customFormat="false" ht="16.5" hidden="false" customHeight="true" outlineLevel="0" collapsed="false">
      <c r="A36" s="34" t="s">
        <v>96</v>
      </c>
      <c r="B36" s="35" t="s">
        <v>97</v>
      </c>
      <c r="C36" s="36" t="s">
        <v>98</v>
      </c>
      <c r="D36" s="37" t="n">
        <v>46321</v>
      </c>
      <c r="E36" s="37" t="n">
        <v>46332</v>
      </c>
      <c r="F36" s="38" t="n">
        <f aca="false">NETWORKDAYS(D36,E36)</f>
        <v>10</v>
      </c>
      <c r="G36" s="39" t="n">
        <v>0</v>
      </c>
      <c r="H36" s="40" t="str">
        <f aca="false">IF($G36&gt;=1,"Abgeschlossen",IF(AND($E36&lt;$G$8,$G36&lt;1),"Verzug",IF($G36&gt;0,"In Arbeit",IF($D36&gt;$G$8,"Geplant","Startbereit"))))</f>
        <v>Geplant</v>
      </c>
      <c r="I36" s="0" t="n">
        <v>2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</row>
    <row r="37" customFormat="false" ht="18" hidden="false" customHeight="true" outlineLevel="0" collapsed="false">
      <c r="A37" s="51" t="s">
        <v>99</v>
      </c>
      <c r="B37" s="52" t="s">
        <v>100</v>
      </c>
      <c r="C37" s="53"/>
      <c r="D37" s="29" t="n">
        <f aca="false">MIN(D38:D39)</f>
        <v>46335</v>
      </c>
      <c r="E37" s="29" t="n">
        <f aca="false">MAX(E38:E39)</f>
        <v>46353</v>
      </c>
      <c r="F37" s="30" t="n">
        <f aca="false">NETWORKDAYS(D37,E37)</f>
        <v>15</v>
      </c>
      <c r="G37" s="31" t="n">
        <f aca="false">IFERROR(SUMPRODUCT(F38:F39,G38:G39)/SUM(F38:F39),0)</f>
        <v>0</v>
      </c>
      <c r="H37" s="32" t="str">
        <f aca="false">IF($G37&gt;=1,"Abgeschlossen",IF(AND($E37&lt;$G$8,$G37&lt;1),"Verzug",IF($G37&gt;0,"In Arbeit",IF($D37&gt;$G$8,"Geplant","Startbereit"))))</f>
        <v>Geplant</v>
      </c>
      <c r="I37" s="0" t="n">
        <v>1</v>
      </c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</row>
    <row r="38" customFormat="false" ht="16.5" hidden="false" customHeight="true" outlineLevel="0" collapsed="false">
      <c r="A38" s="34" t="s">
        <v>101</v>
      </c>
      <c r="B38" s="35" t="s">
        <v>102</v>
      </c>
      <c r="C38" s="36" t="s">
        <v>103</v>
      </c>
      <c r="D38" s="37" t="n">
        <v>46335</v>
      </c>
      <c r="E38" s="37" t="n">
        <v>46346</v>
      </c>
      <c r="F38" s="38" t="n">
        <f aca="false">NETWORKDAYS(D38,E38)</f>
        <v>10</v>
      </c>
      <c r="G38" s="39" t="n">
        <v>0</v>
      </c>
      <c r="H38" s="40" t="str">
        <f aca="false">IF($G38&gt;=1,"Abgeschlossen",IF(AND($E38&lt;$G$8,$G38&lt;1),"Verzug",IF($G38&gt;0,"In Arbeit",IF($D38&gt;$G$8,"Geplant","Startbereit"))))</f>
        <v>Geplant</v>
      </c>
      <c r="I38" s="0" t="n">
        <v>2</v>
      </c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</row>
    <row r="39" customFormat="false" ht="16.5" hidden="false" customHeight="true" outlineLevel="0" collapsed="false">
      <c r="A39" s="34" t="s">
        <v>104</v>
      </c>
      <c r="B39" s="35" t="s">
        <v>105</v>
      </c>
      <c r="C39" s="36" t="s">
        <v>103</v>
      </c>
      <c r="D39" s="37" t="n">
        <v>46342</v>
      </c>
      <c r="E39" s="37" t="n">
        <v>46353</v>
      </c>
      <c r="F39" s="38" t="n">
        <f aca="false">NETWORKDAYS(D39,E39)</f>
        <v>10</v>
      </c>
      <c r="G39" s="39" t="n">
        <v>0</v>
      </c>
      <c r="H39" s="40" t="str">
        <f aca="false">IF($G39&gt;=1,"Abgeschlossen",IF(AND($E39&lt;$G$8,$G39&lt;1),"Verzug",IF($G39&gt;0,"In Arbeit",IF($D39&gt;$G$8,"Geplant","Startbereit"))))</f>
        <v>Geplant</v>
      </c>
      <c r="I39" s="0" t="n">
        <v>2</v>
      </c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</row>
    <row r="40" customFormat="false" ht="18" hidden="false" customHeight="true" outlineLevel="0" collapsed="false">
      <c r="A40" s="54" t="s">
        <v>106</v>
      </c>
      <c r="B40" s="55" t="s">
        <v>107</v>
      </c>
      <c r="C40" s="56"/>
      <c r="D40" s="29" t="n">
        <f aca="false">MIN(D41:D43)</f>
        <v>46349</v>
      </c>
      <c r="E40" s="29" t="n">
        <f aca="false">MAX(E41:E43)</f>
        <v>46371</v>
      </c>
      <c r="F40" s="30" t="n">
        <f aca="false">NETWORKDAYS(D40,E40)</f>
        <v>17</v>
      </c>
      <c r="G40" s="31" t="n">
        <f aca="false">IFERROR(SUMPRODUCT(F41:F43,G41:G43)/SUM(F41:F43),0)</f>
        <v>0</v>
      </c>
      <c r="H40" s="32" t="str">
        <f aca="false">IF($G40&gt;=1,"Abgeschlossen",IF(AND($E40&lt;$G$8,$G40&lt;1),"Verzug",IF($G40&gt;0,"In Arbeit",IF($D40&gt;$G$8,"Geplant","Startbereit"))))</f>
        <v>Geplant</v>
      </c>
      <c r="I40" s="0" t="n">
        <v>1</v>
      </c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</row>
    <row r="41" customFormat="false" ht="16.5" hidden="false" customHeight="true" outlineLevel="0" collapsed="false">
      <c r="A41" s="34" t="s">
        <v>108</v>
      </c>
      <c r="B41" s="35" t="s">
        <v>109</v>
      </c>
      <c r="C41" s="36" t="s">
        <v>110</v>
      </c>
      <c r="D41" s="37" t="n">
        <v>46349</v>
      </c>
      <c r="E41" s="37" t="n">
        <v>46353</v>
      </c>
      <c r="F41" s="38" t="n">
        <f aca="false">NETWORKDAYS(D41,E41)</f>
        <v>5</v>
      </c>
      <c r="G41" s="39" t="n">
        <v>0</v>
      </c>
      <c r="H41" s="40" t="str">
        <f aca="false">IF($G41&gt;=1,"Abgeschlossen",IF(AND($E41&lt;$G$8,$G41&lt;1),"Verzug",IF($G41&gt;0,"In Arbeit",IF($D41&gt;$G$8,"Geplant","Startbereit"))))</f>
        <v>Geplant</v>
      </c>
      <c r="I41" s="0" t="n">
        <v>2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</row>
    <row r="42" customFormat="false" ht="16.5" hidden="false" customHeight="true" outlineLevel="0" collapsed="false">
      <c r="A42" s="34" t="s">
        <v>111</v>
      </c>
      <c r="B42" s="35" t="s">
        <v>112</v>
      </c>
      <c r="C42" s="36" t="s">
        <v>13</v>
      </c>
      <c r="D42" s="37" t="n">
        <v>46356</v>
      </c>
      <c r="E42" s="37" t="n">
        <v>46367</v>
      </c>
      <c r="F42" s="38" t="n">
        <f aca="false">NETWORKDAYS(D42,E42)</f>
        <v>10</v>
      </c>
      <c r="G42" s="39" t="n">
        <v>0</v>
      </c>
      <c r="H42" s="40" t="str">
        <f aca="false">IF($G42&gt;=1,"Abgeschlossen",IF(AND($E42&lt;$G$8,$G42&lt;1),"Verzug",IF($G42&gt;0,"In Arbeit",IF($D42&gt;$G$8,"Geplant","Startbereit"))))</f>
        <v>Geplant</v>
      </c>
      <c r="I42" s="0" t="n">
        <v>2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</row>
    <row r="43" customFormat="false" ht="16.5" hidden="false" customHeight="true" outlineLevel="0" collapsed="false">
      <c r="A43" s="34" t="s">
        <v>113</v>
      </c>
      <c r="B43" s="35" t="s">
        <v>114</v>
      </c>
      <c r="C43" s="36" t="s">
        <v>13</v>
      </c>
      <c r="D43" s="37" t="n">
        <v>46370</v>
      </c>
      <c r="E43" s="37" t="n">
        <v>46371</v>
      </c>
      <c r="F43" s="38" t="n">
        <f aca="false">NETWORKDAYS(D43,E43)</f>
        <v>2</v>
      </c>
      <c r="G43" s="39" t="n">
        <v>0</v>
      </c>
      <c r="H43" s="40" t="str">
        <f aca="false">IF($G43&gt;=1,"Abgeschlossen",IF(AND($E43&lt;$G$8,$G43&lt;1),"Verzug",IF($G43&gt;0,"In Arbeit",IF($D43&gt;$G$8,"Geplant","Startbereit"))))</f>
        <v>Geplant</v>
      </c>
      <c r="I43" s="0" t="n">
        <v>2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</row>
    <row r="45" customFormat="false" ht="15" hidden="false" customHeight="false" outlineLevel="0" collapsed="false">
      <c r="A45" s="57" t="s">
        <v>115</v>
      </c>
      <c r="B45" s="57"/>
      <c r="C45" s="57"/>
      <c r="D45" s="57"/>
      <c r="E45" s="57"/>
      <c r="F45" s="57"/>
      <c r="G45" s="57"/>
      <c r="H45" s="57"/>
    </row>
  </sheetData>
  <autoFilter ref="A12:H43"/>
  <mergeCells count="55">
    <mergeCell ref="A1:AZ1"/>
    <mergeCell ref="A2:AZ2"/>
    <mergeCell ref="A4:B4"/>
    <mergeCell ref="C4:H4"/>
    <mergeCell ref="J4:Q4"/>
    <mergeCell ref="R4:Y4"/>
    <mergeCell ref="Z4:AG4"/>
    <mergeCell ref="AH4:AO4"/>
    <mergeCell ref="AP4:AZ4"/>
    <mergeCell ref="A5:B5"/>
    <mergeCell ref="C5:H5"/>
    <mergeCell ref="J5:Q6"/>
    <mergeCell ref="R5:Y6"/>
    <mergeCell ref="Z5:AG6"/>
    <mergeCell ref="AH5:AO6"/>
    <mergeCell ref="AP5:AZ6"/>
    <mergeCell ref="A6:B6"/>
    <mergeCell ref="C6:H6"/>
    <mergeCell ref="A7:B7"/>
    <mergeCell ref="C7:D7"/>
    <mergeCell ref="E7:F7"/>
    <mergeCell ref="G7:H7"/>
    <mergeCell ref="K7:M7"/>
    <mergeCell ref="O7:Q7"/>
    <mergeCell ref="S7:U7"/>
    <mergeCell ref="W7:Y7"/>
    <mergeCell ref="AA7:AC7"/>
    <mergeCell ref="AE7:AG7"/>
    <mergeCell ref="AI7:AK7"/>
    <mergeCell ref="AM7:AO7"/>
    <mergeCell ref="AQ7:AS7"/>
    <mergeCell ref="A8:B8"/>
    <mergeCell ref="C8:D8"/>
    <mergeCell ref="E8:F8"/>
    <mergeCell ref="G8:H8"/>
    <mergeCell ref="J8:AZ8"/>
    <mergeCell ref="A10:A12"/>
    <mergeCell ref="B10:B12"/>
    <mergeCell ref="C10:C12"/>
    <mergeCell ref="D10:D12"/>
    <mergeCell ref="E10:E12"/>
    <mergeCell ref="F10:F12"/>
    <mergeCell ref="G10:G12"/>
    <mergeCell ref="H10:H12"/>
    <mergeCell ref="J10:N10"/>
    <mergeCell ref="O10:R10"/>
    <mergeCell ref="S10:V10"/>
    <mergeCell ref="W10:AA10"/>
    <mergeCell ref="AB10:AE10"/>
    <mergeCell ref="AF10:AJ10"/>
    <mergeCell ref="AK10:AN10"/>
    <mergeCell ref="AO10:AR10"/>
    <mergeCell ref="AS10:AW10"/>
    <mergeCell ref="AX10:AZ10"/>
    <mergeCell ref="A45:H45"/>
  </mergeCells>
  <conditionalFormatting sqref="J13:AZ43">
    <cfRule type="expression" priority="2" aboveAverage="0" equalAverage="0" bottom="0" percent="0" rank="0" text="" dxfId="18">
      <formula>AND($G$8&gt;=J$12,$G$8&lt;=J$12+6)</formula>
    </cfRule>
  </conditionalFormatting>
  <conditionalFormatting sqref="J14:AZ16">
    <cfRule type="expression" priority="3" aboveAverage="0" equalAverage="0" bottom="0" percent="0" rank="0" text="" dxfId="19">
      <formula>AND($D14&lt;=J$12+6,$E14&gt;=J$12,J$12&lt;=$D14+($E14-$D14)*$G14)</formula>
    </cfRule>
    <cfRule type="expression" priority="4" aboveAverage="0" equalAverage="0" bottom="0" percent="0" rank="0" text="" dxfId="20">
      <formula>AND($D14&lt;=J$12+6,$E14&gt;=J$12)</formula>
    </cfRule>
  </conditionalFormatting>
  <conditionalFormatting sqref="J18:AZ23">
    <cfRule type="expression" priority="5" aboveAverage="0" equalAverage="0" bottom="0" percent="0" rank="0" text="" dxfId="21">
      <formula>AND($D18&lt;=J$12+6,$E18&gt;=J$12,J$12&lt;=$D18+($E18-$D18)*$G18)</formula>
    </cfRule>
    <cfRule type="expression" priority="6" aboveAverage="0" equalAverage="0" bottom="0" percent="0" rank="0" text="" dxfId="22">
      <formula>AND($D18&lt;=J$12+6,$E18&gt;=J$12)</formula>
    </cfRule>
  </conditionalFormatting>
  <conditionalFormatting sqref="J25:AZ27">
    <cfRule type="expression" priority="7" aboveAverage="0" equalAverage="0" bottom="0" percent="0" rank="0" text="" dxfId="23">
      <formula>AND($D25&lt;=J$12+6,$E25&gt;=J$12,J$12&lt;=$D25+($E25-$D25)*$G25)</formula>
    </cfRule>
    <cfRule type="expression" priority="8" aboveAverage="0" equalAverage="0" bottom="0" percent="0" rank="0" text="" dxfId="24">
      <formula>AND($D25&lt;=J$12+6,$E25&gt;=J$12)</formula>
    </cfRule>
  </conditionalFormatting>
  <conditionalFormatting sqref="J29:AZ36">
    <cfRule type="expression" priority="9" aboveAverage="0" equalAverage="0" bottom="0" percent="0" rank="0" text="" dxfId="25">
      <formula>AND($D29&lt;=J$12+6,$E29&gt;=J$12,J$12&lt;=$D29+($E29-$D29)*$G29)</formula>
    </cfRule>
    <cfRule type="expression" priority="10" aboveAverage="0" equalAverage="0" bottom="0" percent="0" rank="0" text="" dxfId="26">
      <formula>AND($D29&lt;=J$12+6,$E29&gt;=J$12)</formula>
    </cfRule>
  </conditionalFormatting>
  <conditionalFormatting sqref="J38:AZ39">
    <cfRule type="expression" priority="11" aboveAverage="0" equalAverage="0" bottom="0" percent="0" rank="0" text="" dxfId="27">
      <formula>AND($D38&lt;=J$12+6,$E38&gt;=J$12,J$12&lt;=$D38+($E38-$D38)*$G38)</formula>
    </cfRule>
    <cfRule type="expression" priority="12" aboveAverage="0" equalAverage="0" bottom="0" percent="0" rank="0" text="" dxfId="28">
      <formula>AND($D38&lt;=J$12+6,$E38&gt;=J$12)</formula>
    </cfRule>
  </conditionalFormatting>
  <conditionalFormatting sqref="J41:AZ43">
    <cfRule type="expression" priority="13" aboveAverage="0" equalAverage="0" bottom="0" percent="0" rank="0" text="" dxfId="29">
      <formula>AND($D41&lt;=J$12+6,$E41&gt;=J$12,J$12&lt;=$D41+($E41-$D41)*$G41)</formula>
    </cfRule>
    <cfRule type="expression" priority="14" aboveAverage="0" equalAverage="0" bottom="0" percent="0" rank="0" text="" dxfId="30">
      <formula>AND($D41&lt;=J$12+6,$E41&gt;=J$12)</formula>
    </cfRule>
  </conditionalFormatting>
  <conditionalFormatting sqref="J13:AZ13">
    <cfRule type="expression" priority="15" aboveAverage="0" equalAverage="0" bottom="0" percent="0" rank="0" text="" dxfId="19">
      <formula>AND($D13&lt;=J$12+6,$E13&gt;=J$12)</formula>
    </cfRule>
  </conditionalFormatting>
  <conditionalFormatting sqref="J17:AZ17">
    <cfRule type="expression" priority="16" aboveAverage="0" equalAverage="0" bottom="0" percent="0" rank="0" text="" dxfId="21">
      <formula>AND($D17&lt;=J$12+6,$E17&gt;=J$12)</formula>
    </cfRule>
  </conditionalFormatting>
  <conditionalFormatting sqref="J24:AZ24">
    <cfRule type="expression" priority="17" aboveAverage="0" equalAverage="0" bottom="0" percent="0" rank="0" text="" dxfId="23">
      <formula>AND($D24&lt;=J$12+6,$E24&gt;=J$12)</formula>
    </cfRule>
  </conditionalFormatting>
  <conditionalFormatting sqref="J28:AZ28">
    <cfRule type="expression" priority="18" aboveAverage="0" equalAverage="0" bottom="0" percent="0" rank="0" text="" dxfId="25">
      <formula>AND($D28&lt;=J$12+6,$E28&gt;=J$12)</formula>
    </cfRule>
  </conditionalFormatting>
  <conditionalFormatting sqref="J37:AZ37">
    <cfRule type="expression" priority="19" aboveAverage="0" equalAverage="0" bottom="0" percent="0" rank="0" text="" dxfId="27">
      <formula>AND($D37&lt;=J$12+6,$E37&gt;=J$12)</formula>
    </cfRule>
  </conditionalFormatting>
  <conditionalFormatting sqref="J40:AZ40">
    <cfRule type="expression" priority="20" aboveAverage="0" equalAverage="0" bottom="0" percent="0" rank="0" text="" dxfId="29">
      <formula>AND($D40&lt;=J$12+6,$E40&gt;=J$12)</formula>
    </cfRule>
  </conditionalFormatting>
  <conditionalFormatting sqref="J11:AZ11">
    <cfRule type="expression" priority="21" aboveAverage="0" equalAverage="0" bottom="0" percent="0" rank="0" text="" dxfId="31">
      <formula>AND($G$8&gt;=J$12,$G$8&lt;=J$12+6)</formula>
    </cfRule>
  </conditionalFormatting>
  <conditionalFormatting sqref="H13:H43">
    <cfRule type="cellIs" priority="22" operator="equal" aboveAverage="0" equalAverage="0" bottom="0" percent="0" rank="0" text="" dxfId="32">
      <formula>"Abgeschlossen"</formula>
    </cfRule>
    <cfRule type="cellIs" priority="23" operator="equal" aboveAverage="0" equalAverage="0" bottom="0" percent="0" rank="0" text="" dxfId="33">
      <formula>"In Arbeit"</formula>
    </cfRule>
    <cfRule type="cellIs" priority="24" operator="equal" aboveAverage="0" equalAverage="0" bottom="0" percent="0" rank="0" text="" dxfId="34">
      <formula>"Verzug"</formula>
    </cfRule>
    <cfRule type="cellIs" priority="25" operator="equal" aboveAverage="0" equalAverage="0" bottom="0" percent="0" rank="0" text="" dxfId="35">
      <formula>"Geplant"</formula>
    </cfRule>
    <cfRule type="cellIs" priority="26" operator="equal" aboveAverage="0" equalAverage="0" bottom="0" percent="0" rank="0" text="" dxfId="35">
      <formula>"Startbereit"</formula>
    </cfRule>
  </conditionalFormatting>
  <conditionalFormatting sqref="G13:G43">
    <cfRule type="dataBar" priority="27">
      <dataBar showValue="1" minLength="10" maxLength="90">
        <cfvo type="num" val="0"/>
        <cfvo type="num" val="1"/>
        <color rgb="FF9DB4D4"/>
      </dataBar>
      <extLst>
        <ext xmlns:x14="http://schemas.microsoft.com/office/spreadsheetml/2009/9/main" uri="{B025F937-C7B1-47D3-B67F-A62EFF666E3E}">
          <x14:id>{D0723894-45A1-4BA5-ABD3-11B6D6505B97}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0723894-45A1-4BA5-ABD3-11B6D6505B97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9DB4D4"/>
              <x14:axisColor rgb="FF000000"/>
            </x14:dataBar>
          </x14:cfRule>
          <xm:sqref>G13:G43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2026-08-15T07:40:02Z</dcterms:created>
  <dc:creator>openpyxl</dc:creator>
  <dc:description/>
  <dc:language>en-US</dc:language>
  <cp:lastModifiedBy/>
  <dcterms:modified xsi:type="dcterms:W3CDTF">2026-08-15T07:40:02Z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