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auzeitenplan" sheetId="1" state="visible" r:id="rId3"/>
  </sheets>
  <definedNames>
    <definedName function="false" hidden="false" localSheetId="0" name="_xlnm.Print_Titles" vbProcedure="false">Bauzeitenplan!$1:$14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E12" authorId="0">
      <text>
        <r>
          <rPr>
            <sz val="10"/>
            <rFont val="Arial"/>
            <family val="2"/>
          </rPr>
          <t xml:space="preserve">Startdatum des Vorgangs eingeben.</t>
        </r>
      </text>
    </comment>
    <comment ref="F7" authorId="0">
      <text>
        <r>
          <rPr>
            <sz val="10"/>
            <rFont val="Arial"/>
            <family val="2"/>
          </rPr>
          <t xml:space="preserve">Startdatum des Kalenders (ein Montag). Ändern Sie diesen Wert, um den gesamten Zeitstrahl zu verschieben.</t>
        </r>
      </text>
    </comment>
    <comment ref="F12" authorId="0">
      <text>
        <r>
          <rPr>
            <sz val="10"/>
            <rFont val="Arial"/>
            <family val="2"/>
          </rPr>
          <t xml:space="preserve">Enddatum des Vorgangs eingeben.</t>
        </r>
      </text>
    </comment>
    <comment ref="H12" authorId="0">
      <text>
        <r>
          <rPr>
            <sz val="10"/>
            <rFont val="Arial"/>
            <family val="2"/>
          </rPr>
          <t xml:space="preserve">Fortschritt als Prozentwert 0–100 % eingeben.</t>
        </r>
      </text>
    </comment>
  </commentList>
</comments>
</file>

<file path=xl/sharedStrings.xml><?xml version="1.0" encoding="utf-8"?>
<sst xmlns="http://schemas.openxmlformats.org/spreadsheetml/2006/main" count="83" uniqueCount="70">
  <si>
    <t xml:space="preserve">BAUZEITENPLAN</t>
  </si>
  <si>
    <t xml:space="preserve">GESCHÄFTSJAHR 2026</t>
  </si>
  <si>
    <t xml:space="preserve">Projektterminplan  ·  Gantt-Übersicht mit automatischem Kalender</t>
  </si>
  <si>
    <t xml:space="preserve">PROJEKT</t>
  </si>
  <si>
    <t xml:space="preserve">Bauvorhaben Musterprojekt</t>
  </si>
  <si>
    <t xml:space="preserve">PROJEKT-NR.</t>
  </si>
  <si>
    <t xml:space="preserve">2026-001</t>
  </si>
  <si>
    <t xml:space="preserve">OBJEKT</t>
  </si>
  <si>
    <t xml:space="preserve">Musterstraße 1, 12345 Musterstadt</t>
  </si>
  <si>
    <t xml:space="preserve">BEARBEITER</t>
  </si>
  <si>
    <t xml:space="preserve">M. Muster</t>
  </si>
  <si>
    <t xml:space="preserve">BAUHERR</t>
  </si>
  <si>
    <t xml:space="preserve">Max Mustermann</t>
  </si>
  <si>
    <t xml:space="preserve">STAND</t>
  </si>
  <si>
    <t xml:space="preserve">PLANUNG / BAULEITUNG</t>
  </si>
  <si>
    <t xml:space="preserve">Musterplan Architekten GmbH</t>
  </si>
  <si>
    <t xml:space="preserve">KAL.-START</t>
  </si>
  <si>
    <t xml:space="preserve">KENNZAHLEN</t>
  </si>
  <si>
    <t xml:space="preserve">Baubeginn</t>
  </si>
  <si>
    <t xml:space="preserve">Bauende (Plan)</t>
  </si>
  <si>
    <t xml:space="preserve">Dauer (Kal.-Tage)</t>
  </si>
  <si>
    <t xml:space="preserve">Ø Fortschritt</t>
  </si>
  <si>
    <t xml:space="preserve">Vorgänge</t>
  </si>
  <si>
    <t xml:space="preserve">Verzögert</t>
  </si>
  <si>
    <t xml:space="preserve">Nr.</t>
  </si>
  <si>
    <t xml:space="preserve">Phase</t>
  </si>
  <si>
    <t xml:space="preserve">Vorgang / Arbeitspaket</t>
  </si>
  <si>
    <t xml:space="preserve">Verantwortlich</t>
  </si>
  <si>
    <t xml:space="preserve">Start</t>
  </si>
  <si>
    <t xml:space="preserve">Ende</t>
  </si>
  <si>
    <t xml:space="preserve">Dauer
(AT)</t>
  </si>
  <si>
    <t xml:space="preserve">Fort-
schritt</t>
  </si>
  <si>
    <t xml:space="preserve">Status</t>
  </si>
  <si>
    <t xml:space="preserve">Rohbau</t>
  </si>
  <si>
    <t xml:space="preserve">Baustelleneinrichtung</t>
  </si>
  <si>
    <t xml:space="preserve">Bauleitung</t>
  </si>
  <si>
    <t xml:space="preserve">Erdarbeiten &amp; Aushub</t>
  </si>
  <si>
    <t xml:space="preserve">Erdbau Nord GmbH</t>
  </si>
  <si>
    <t xml:space="preserve">Fundament &amp; Bodenplatte</t>
  </si>
  <si>
    <t xml:space="preserve">Rohbau Meyer GmbH</t>
  </si>
  <si>
    <t xml:space="preserve">Mauerwerk &amp; Geschossdecken</t>
  </si>
  <si>
    <t xml:space="preserve">Dachkonstruktion &amp; Eindeckung</t>
  </si>
  <si>
    <t xml:space="preserve">Zimmerei Holzbau GmbH</t>
  </si>
  <si>
    <t xml:space="preserve">Ausbau</t>
  </si>
  <si>
    <t xml:space="preserve">Elektro-Rohinstallation</t>
  </si>
  <si>
    <t xml:space="preserve">Elektro Südwest GmbH</t>
  </si>
  <si>
    <t xml:space="preserve">SHK-Rohinstallation</t>
  </si>
  <si>
    <t xml:space="preserve">Haustechnik AG</t>
  </si>
  <si>
    <t xml:space="preserve">Fenster &amp; Außentüren</t>
  </si>
  <si>
    <t xml:space="preserve">Fensterbau Klein</t>
  </si>
  <si>
    <t xml:space="preserve">Innenputz &amp; Trockenbau</t>
  </si>
  <si>
    <t xml:space="preserve">Ausbau-Team GmbH</t>
  </si>
  <si>
    <t xml:space="preserve">Estrich &amp; Trocknung</t>
  </si>
  <si>
    <t xml:space="preserve">Estrich Profi</t>
  </si>
  <si>
    <t xml:space="preserve">Fliesen- &amp; Plattenarbeiten</t>
  </si>
  <si>
    <t xml:space="preserve">Fliesen Studio</t>
  </si>
  <si>
    <t xml:space="preserve">Maler- &amp; Tapezierarbeiten</t>
  </si>
  <si>
    <t xml:space="preserve">Malerbetrieb Farbe</t>
  </si>
  <si>
    <t xml:space="preserve">Bodenbelagsarbeiten</t>
  </si>
  <si>
    <t xml:space="preserve">Bodenleger Nord</t>
  </si>
  <si>
    <t xml:space="preserve">Außenanlagen</t>
  </si>
  <si>
    <t xml:space="preserve">Außenanlagen &amp; Pflasterarbeiten</t>
  </si>
  <si>
    <t xml:space="preserve">GaLaBau Grün GmbH</t>
  </si>
  <si>
    <t xml:space="preserve">Abnahme</t>
  </si>
  <si>
    <t xml:space="preserve">Endreinigung &amp; Bauabnahme</t>
  </si>
  <si>
    <t xml:space="preserve">LEGENDE</t>
  </si>
  <si>
    <t xml:space="preserve">Geplant</t>
  </si>
  <si>
    <t xml:space="preserve">Fortschritt / erledigt</t>
  </si>
  <si>
    <t xml:space="preserve">Heute / Verzug</t>
  </si>
  <si>
    <t xml:space="preserve">Eingabefelder ausfüllen: Phase · Vorgang · Verantwortlich · Start · Ende · Fortschritt.   Dauer, Status und Balken werden automatisch erzeugt.   Zeile kopieren, um weitere Vorgänge zu ergänzen.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</si>
</sst>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\.mm\.yyyy"/>
    <numFmt numFmtId="166" formatCode="0"/>
    <numFmt numFmtId="167" formatCode="0\ %"/>
    <numFmt numFmtId="168" formatCode="d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0.5"/>
      <color rgb="FFFFFFFF"/>
      <name val="Calibri"/>
      <family val="0"/>
      <charset val="1"/>
    </font>
    <font>
      <b val="true"/>
      <sz val="8.5"/>
      <color rgb="FF5B6B7A"/>
      <name val="Calibri"/>
      <family val="0"/>
      <charset val="1"/>
    </font>
    <font>
      <b val="true"/>
      <sz val="10"/>
      <color rgb="FF1F2A37"/>
      <name val="Calibri"/>
      <family val="0"/>
      <charset val="1"/>
    </font>
    <font>
      <b val="true"/>
      <sz val="8"/>
      <color rgb="FFFFFFFF"/>
      <name val="Calibri"/>
      <family val="0"/>
      <charset val="1"/>
    </font>
    <font>
      <b val="true"/>
      <sz val="8"/>
      <color rgb="FF5B6B7A"/>
      <name val="Calibri"/>
      <family val="0"/>
      <charset val="1"/>
    </font>
    <font>
      <b val="true"/>
      <sz val="12"/>
      <color rgb="FF1D3557"/>
      <name val="Calibri"/>
      <family val="0"/>
      <charset val="1"/>
    </font>
    <font>
      <b val="true"/>
      <sz val="12"/>
      <color rgb="FFE63946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b val="true"/>
      <sz val="9"/>
      <color rgb="FF1D3557"/>
      <name val="Calibri"/>
      <family val="0"/>
      <charset val="1"/>
    </font>
    <font>
      <sz val="8"/>
      <color rgb="FFFFFFFF"/>
      <name val="Calibri"/>
      <family val="0"/>
      <charset val="1"/>
    </font>
    <font>
      <sz val="8"/>
      <color rgb="FF5B6B7A"/>
      <name val="Calibri"/>
      <family val="0"/>
      <charset val="1"/>
    </font>
    <font>
      <sz val="9"/>
      <color rgb="FF5B6B7A"/>
      <name val="Calibri"/>
      <family val="0"/>
      <charset val="1"/>
    </font>
    <font>
      <b val="true"/>
      <sz val="9"/>
      <color rgb="FF1F2A37"/>
      <name val="Calibri"/>
      <family val="0"/>
      <charset val="1"/>
    </font>
    <font>
      <sz val="10"/>
      <color rgb="FF1F2A37"/>
      <name val="Calibri"/>
      <family val="0"/>
      <charset val="1"/>
    </font>
    <font>
      <sz val="9.5"/>
      <color rgb="FF5B6B7A"/>
      <name val="Calibri"/>
      <family val="0"/>
      <charset val="1"/>
    </font>
    <font>
      <sz val="9.5"/>
      <color rgb="FF1F2A37"/>
      <name val="Calibri"/>
      <family val="0"/>
      <charset val="1"/>
    </font>
    <font>
      <b val="true"/>
      <sz val="9.5"/>
      <color rgb="FF1D3557"/>
      <name val="Calibri"/>
      <family val="0"/>
      <charset val="1"/>
    </font>
    <font>
      <i val="true"/>
      <sz val="8.5"/>
      <color rgb="FF5B6B7A"/>
      <name val="Calibri"/>
      <family val="0"/>
      <charset val="1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D3557"/>
        <bgColor rgb="FF1F2A37"/>
      </patternFill>
    </fill>
    <fill>
      <patternFill patternType="solid">
        <fgColor rgb="FF457B9D"/>
        <bgColor rgb="FF5B6B7A"/>
      </patternFill>
    </fill>
    <fill>
      <patternFill patternType="solid">
        <fgColor rgb="FFFFF6DA"/>
        <bgColor rgb="FFF6ECD6"/>
      </patternFill>
    </fill>
    <fill>
      <patternFill patternType="solid">
        <fgColor rgb="FFF1FAEE"/>
        <bgColor rgb="FFF5F8FA"/>
      </patternFill>
    </fill>
    <fill>
      <patternFill patternType="solid">
        <fgColor rgb="FFFFFFFF"/>
        <bgColor rgb="FFF5F8FA"/>
      </patternFill>
    </fill>
    <fill>
      <patternFill patternType="solid">
        <fgColor rgb="FFF5F8FA"/>
        <bgColor rgb="FFF1FAEE"/>
      </patternFill>
    </fill>
    <fill>
      <patternFill patternType="solid">
        <fgColor rgb="FFE63946"/>
        <bgColor rgb="FF993366"/>
      </patternFill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BD5E1"/>
      </bottom>
      <diagonal/>
    </border>
    <border diagonalUp="false" diagonalDown="false">
      <left style="thin">
        <color rgb="FFCBD5E1"/>
      </left>
      <right/>
      <top style="thin">
        <color rgb="FFCBD5E1"/>
      </top>
      <bottom style="thin">
        <color rgb="FFCBD5E1"/>
      </bottom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 diagonalUp="false" diagonalDown="false">
      <left style="medium">
        <color rgb="FF1D3557"/>
      </left>
      <right style="thin">
        <color rgb="FF1D3557"/>
      </right>
      <top style="thin">
        <color rgb="FF1D3557"/>
      </top>
      <bottom/>
      <diagonal/>
    </border>
    <border diagonalUp="false" diagonalDown="false">
      <left style="thin">
        <color rgb="FF1D3557"/>
      </left>
      <right style="thin">
        <color rgb="FF1D3557"/>
      </right>
      <top style="thin">
        <color rgb="FF1D3557"/>
      </top>
      <bottom/>
      <diagonal/>
    </border>
    <border diagonalUp="false" diagonalDown="false">
      <left/>
      <right/>
      <top/>
      <bottom style="thin">
        <color rgb="FF457B9D"/>
      </bottom>
      <diagonal/>
    </border>
    <border diagonalUp="false" diagonalDown="false">
      <left/>
      <right style="medium">
        <color rgb="FF1D3557"/>
      </right>
      <top/>
      <bottom style="thin">
        <color rgb="FF457B9D"/>
      </bottom>
      <diagonal/>
    </border>
    <border diagonalUp="false" diagonalDown="false">
      <left/>
      <right style="medium">
        <color rgb="FF1D3557"/>
      </right>
      <top/>
      <bottom/>
      <diagonal/>
    </border>
    <border diagonalUp="false" diagonalDown="false">
      <left/>
      <right style="medium">
        <color rgb="FF1D3557"/>
      </right>
      <top/>
      <bottom style="thin">
        <color rgb="FFCBD5E1"/>
      </bottom>
      <diagonal/>
    </border>
    <border diagonalUp="false" diagonalDown="false">
      <left style="medium">
        <color rgb="FF1D3557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 diagonalUp="false" diagonalDown="false">
      <left style="thin">
        <color rgb="FFE2E8F0"/>
      </left>
      <right style="thin">
        <color rgb="FFE2E8F0"/>
      </right>
      <top style="thin">
        <color rgb="FFEEF2F6"/>
      </top>
      <bottom style="thin">
        <color rgb="FFEEF2F6"/>
      </bottom>
      <diagonal/>
    </border>
    <border diagonalUp="false" diagonalDown="false">
      <left style="thin">
        <color rgb="FFE2E8F0"/>
      </left>
      <right style="medium">
        <color rgb="FF1D3557"/>
      </right>
      <top style="thin">
        <color rgb="FFEEF2F6"/>
      </top>
      <bottom style="thin">
        <color rgb="FFEEF2F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8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3" borderId="3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0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5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5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5" fillId="3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6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6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0" fillId="6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1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2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7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7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0" fillId="7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1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2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1" fillId="7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7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21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1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1" fillId="6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6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21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1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0" fillId="2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8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1">
    <dxf>
      <fill>
        <patternFill>
          <bgColor rgb="FF1D3557"/>
        </patternFill>
      </fill>
    </dxf>
    <dxf>
      <fill>
        <patternFill>
          <bgColor rgb="FF457B9D"/>
        </patternFill>
      </fill>
    </dxf>
    <dxf>
      <font>
        <name val="Calibri"/>
        <charset val="1"/>
        <family val="0"/>
        <b val="1"/>
        <color rgb="FFFFFFFF"/>
      </font>
      <fill>
        <patternFill>
          <bgColor rgb="FFE63946"/>
        </patternFill>
      </fill>
    </dxf>
    <dxf>
      <fill>
        <patternFill>
          <bgColor rgb="FFDCE6EE"/>
        </patternFill>
      </fill>
    </dxf>
    <dxf>
      <fill>
        <patternFill>
          <bgColor rgb="FFE3F0F0"/>
        </patternFill>
      </fill>
    </dxf>
    <dxf>
      <fill>
        <patternFill>
          <bgColor rgb="FFE6F0E0"/>
        </patternFill>
      </fill>
    </dxf>
    <dxf>
      <fill>
        <patternFill>
          <bgColor rgb="FFF6ECD6"/>
        </patternFill>
      </fill>
    </dxf>
    <dxf>
      <font>
        <name val="Calibri"/>
        <charset val="1"/>
        <family val="0"/>
        <b val="1"/>
        <color rgb="FF1B7A43"/>
      </font>
    </dxf>
    <dxf>
      <font>
        <name val="Calibri"/>
        <charset val="1"/>
        <family val="0"/>
        <b val="1"/>
        <color rgb="FF457B9D"/>
      </font>
    </dxf>
    <dxf>
      <font>
        <name val="Calibri"/>
        <charset val="1"/>
        <family val="0"/>
        <b val="1"/>
        <color rgb="FFE63946"/>
      </font>
    </dxf>
    <dxf>
      <font>
        <name val="Calibri"/>
        <charset val="1"/>
        <family val="0"/>
        <b val="1"/>
        <color rgb="FF5B6B7A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B7A43"/>
      <rgbColor rgb="FFDCE6EE"/>
      <rgbColor rgb="FF808080"/>
      <rgbColor rgb="FF9999FF"/>
      <rgbColor rgb="FFE63946"/>
      <rgbColor rgb="FFFFF6DA"/>
      <rgbColor rgb="FFE3F0F0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2F6"/>
      <rgbColor rgb="FFE6F0E0"/>
      <rgbColor rgb="FFF6ECD6"/>
      <rgbColor rgb="FFF1FAEE"/>
      <rgbColor rgb="FFF5F8FA"/>
      <rgbColor rgb="FFCC99FF"/>
      <rgbColor rgb="FFE2E8F0"/>
      <rgbColor rgb="FF3366FF"/>
      <rgbColor rgb="FF33CCCC"/>
      <rgbColor rgb="FF99CC00"/>
      <rgbColor rgb="FFFFCC00"/>
      <rgbColor rgb="FFFF9900"/>
      <rgbColor rgb="FFFF6600"/>
      <rgbColor rgb="FF5B6B7A"/>
      <rgbColor rgb="FF969696"/>
      <rgbColor rgb="FF1D3557"/>
      <rgbColor rgb="FF457B9D"/>
      <rgbColor rgb="FF003300"/>
      <rgbColor rgb="FF333300"/>
      <rgbColor rgb="FF993300"/>
      <rgbColor rgb="FF993366"/>
      <rgbColor rgb="FF333399"/>
      <rgbColor rgb="FF1F2A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4" topLeftCell="J1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.51"/>
    <col collapsed="false" customWidth="true" hidden="false" outlineLevel="0" max="2" min="2" style="0" width="13"/>
    <col collapsed="false" customWidth="true" hidden="false" outlineLevel="0" max="3" min="3" style="0" width="31"/>
    <col collapsed="false" customWidth="true" hidden="false" outlineLevel="0" max="4" min="4" style="0" width="21"/>
    <col collapsed="false" customWidth="true" hidden="false" outlineLevel="0" max="6" min="5" style="0" width="11"/>
    <col collapsed="false" customWidth="true" hidden="false" outlineLevel="0" max="7" min="7" style="0" width="8.5"/>
    <col collapsed="false" customWidth="true" hidden="false" outlineLevel="0" max="8" min="8" style="0" width="10.51"/>
    <col collapsed="false" customWidth="true" hidden="false" outlineLevel="0" max="9" min="9" style="0" width="12.5"/>
    <col collapsed="false" customWidth="true" hidden="false" outlineLevel="0" max="39" min="10" style="0" width="3.7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2" t="s">
        <v>1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customFormat="false" ht="4.5" hidden="false" customHeight="true" outlineLevel="0" collapsed="false"/>
    <row r="4" customFormat="false" ht="16.5" hidden="false" customHeight="true" outlineLevel="0" collapsed="false">
      <c r="A4" s="5" t="s">
        <v>3</v>
      </c>
      <c r="B4" s="5"/>
      <c r="C4" s="6" t="s">
        <v>4</v>
      </c>
      <c r="D4" s="6"/>
      <c r="F4" s="7" t="s">
        <v>5</v>
      </c>
      <c r="G4" s="6" t="s">
        <v>6</v>
      </c>
      <c r="H4" s="6"/>
      <c r="I4" s="6"/>
    </row>
    <row r="5" customFormat="false" ht="16.5" hidden="false" customHeight="true" outlineLevel="0" collapsed="false">
      <c r="A5" s="5" t="s">
        <v>7</v>
      </c>
      <c r="B5" s="5"/>
      <c r="C5" s="6" t="s">
        <v>8</v>
      </c>
      <c r="D5" s="6"/>
      <c r="F5" s="7" t="s">
        <v>9</v>
      </c>
      <c r="G5" s="6" t="s">
        <v>10</v>
      </c>
      <c r="H5" s="6"/>
      <c r="I5" s="6"/>
    </row>
    <row r="6" customFormat="false" ht="16.5" hidden="false" customHeight="true" outlineLevel="0" collapsed="false">
      <c r="A6" s="5" t="s">
        <v>11</v>
      </c>
      <c r="B6" s="5"/>
      <c r="C6" s="6" t="s">
        <v>12</v>
      </c>
      <c r="D6" s="6"/>
      <c r="F6" s="7" t="s">
        <v>13</v>
      </c>
      <c r="G6" s="8" t="n">
        <f aca="true">TODAY()</f>
        <v>46249</v>
      </c>
      <c r="H6" s="8"/>
      <c r="I6" s="8"/>
    </row>
    <row r="7" customFormat="false" ht="16.5" hidden="false" customHeight="true" outlineLevel="0" collapsed="false">
      <c r="A7" s="5" t="s">
        <v>14</v>
      </c>
      <c r="B7" s="5"/>
      <c r="C7" s="6" t="s">
        <v>15</v>
      </c>
      <c r="D7" s="6"/>
      <c r="F7" s="7" t="s">
        <v>16</v>
      </c>
      <c r="G7" s="9" t="n">
        <f aca="false">DATE(2026,6,1)</f>
        <v>46174</v>
      </c>
      <c r="H7" s="9"/>
      <c r="I7" s="9"/>
    </row>
    <row r="8" customFormat="false" ht="4.5" hidden="false" customHeight="true" outlineLevel="0" collapsed="false"/>
    <row r="9" customFormat="false" ht="15" hidden="false" customHeight="true" outlineLevel="0" collapsed="false">
      <c r="A9" s="10" t="s">
        <v>17</v>
      </c>
      <c r="B9" s="11" t="s">
        <v>18</v>
      </c>
      <c r="C9" s="11" t="s">
        <v>19</v>
      </c>
      <c r="D9" s="11" t="s">
        <v>20</v>
      </c>
      <c r="E9" s="11" t="s">
        <v>21</v>
      </c>
      <c r="F9" s="11" t="s">
        <v>22</v>
      </c>
      <c r="G9" s="11" t="s">
        <v>23</v>
      </c>
    </row>
    <row r="10" customFormat="false" ht="19.5" hidden="false" customHeight="true" outlineLevel="0" collapsed="false">
      <c r="A10" s="10"/>
      <c r="B10" s="12" t="n">
        <f aca="false">MIN(E15:E34)</f>
        <v>46174</v>
      </c>
      <c r="C10" s="12" t="n">
        <f aca="false">MAX(F15:F34)</f>
        <v>46379</v>
      </c>
      <c r="D10" s="13" t="n">
        <f aca="false">MAX(F15:F34)-MIN(E15:E34)+1</f>
        <v>206</v>
      </c>
      <c r="E10" s="14" t="n">
        <f aca="false">SUMPRODUCT((E15:E34&lt;&gt;"")*(F15:F34-E15:E34+1)*H15:H34)/SUMPRODUCT((E15:E34&lt;&gt;"")*(F15:F34-E15:E34+1))</f>
        <v>0.331696428571429</v>
      </c>
      <c r="F10" s="13" t="n">
        <f aca="false">COUNTA(C15:C34)</f>
        <v>15</v>
      </c>
      <c r="G10" s="15" t="n">
        <f aca="false">COUNTIF(I15:I34,"Verzögert")</f>
        <v>1</v>
      </c>
    </row>
    <row r="11" customFormat="false" ht="6" hidden="false" customHeight="true" outlineLevel="0" collapsed="false"/>
    <row r="12" customFormat="false" ht="15.75" hidden="false" customHeight="true" outlineLevel="0" collapsed="false">
      <c r="A12" s="16" t="s">
        <v>24</v>
      </c>
      <c r="B12" s="17" t="s">
        <v>25</v>
      </c>
      <c r="C12" s="17" t="s">
        <v>26</v>
      </c>
      <c r="D12" s="17" t="s">
        <v>27</v>
      </c>
      <c r="E12" s="17" t="s">
        <v>28</v>
      </c>
      <c r="F12" s="17" t="s">
        <v>29</v>
      </c>
      <c r="G12" s="17" t="s">
        <v>30</v>
      </c>
      <c r="H12" s="17" t="s">
        <v>31</v>
      </c>
      <c r="I12" s="17" t="s">
        <v>32</v>
      </c>
      <c r="J12" s="18" t="str">
        <f aca="false">CHOOSE(MONTH(J14),"Jan","Feb","Mär","Apr","Mai","Jun","Jul","Aug","Sep","Okt","Nov","Dez")</f>
        <v>Jun</v>
      </c>
      <c r="K12" s="18" t="str">
        <f aca="false">IF(MONTH(K14)&lt;&gt;MONTH(J14),CHOOSE(MONTH(K14),"Jan","Feb","Mär","Apr","Mai","Jun","Jul","Aug","Sep","Okt","Nov","Dez"),"")</f>
        <v/>
      </c>
      <c r="L12" s="18" t="str">
        <f aca="false">IF(MONTH(L14)&lt;&gt;MONTH(K14),CHOOSE(MONTH(L14),"Jan","Feb","Mär","Apr","Mai","Jun","Jul","Aug","Sep","Okt","Nov","Dez"),"")</f>
        <v/>
      </c>
      <c r="M12" s="18" t="str">
        <f aca="false">IF(MONTH(M14)&lt;&gt;MONTH(L14),CHOOSE(MONTH(M14),"Jan","Feb","Mär","Apr","Mai","Jun","Jul","Aug","Sep","Okt","Nov","Dez"),"")</f>
        <v/>
      </c>
      <c r="N12" s="18" t="str">
        <f aca="false">IF(MONTH(N14)&lt;&gt;MONTH(M14),CHOOSE(MONTH(N14),"Jan","Feb","Mär","Apr","Mai","Jun","Jul","Aug","Sep","Okt","Nov","Dez"),"")</f>
        <v/>
      </c>
      <c r="O12" s="18" t="str">
        <f aca="false">IF(MONTH(O14)&lt;&gt;MONTH(N14),CHOOSE(MONTH(O14),"Jan","Feb","Mär","Apr","Mai","Jun","Jul","Aug","Sep","Okt","Nov","Dez"),"")</f>
        <v>Jul</v>
      </c>
      <c r="P12" s="18" t="str">
        <f aca="false">IF(MONTH(P14)&lt;&gt;MONTH(O14),CHOOSE(MONTH(P14),"Jan","Feb","Mär","Apr","Mai","Jun","Jul","Aug","Sep","Okt","Nov","Dez"),"")</f>
        <v/>
      </c>
      <c r="Q12" s="18" t="str">
        <f aca="false">IF(MONTH(Q14)&lt;&gt;MONTH(P14),CHOOSE(MONTH(Q14),"Jan","Feb","Mär","Apr","Mai","Jun","Jul","Aug","Sep","Okt","Nov","Dez"),"")</f>
        <v/>
      </c>
      <c r="R12" s="18" t="str">
        <f aca="false">IF(MONTH(R14)&lt;&gt;MONTH(Q14),CHOOSE(MONTH(R14),"Jan","Feb","Mär","Apr","Mai","Jun","Jul","Aug","Sep","Okt","Nov","Dez"),"")</f>
        <v/>
      </c>
      <c r="S12" s="18" t="str">
        <f aca="false">IF(MONTH(S14)&lt;&gt;MONTH(R14),CHOOSE(MONTH(S14),"Jan","Feb","Mär","Apr","Mai","Jun","Jul","Aug","Sep","Okt","Nov","Dez"),"")</f>
        <v>Aug</v>
      </c>
      <c r="T12" s="18" t="str">
        <f aca="false">IF(MONTH(T14)&lt;&gt;MONTH(S14),CHOOSE(MONTH(T14),"Jan","Feb","Mär","Apr","Mai","Jun","Jul","Aug","Sep","Okt","Nov","Dez"),"")</f>
        <v/>
      </c>
      <c r="U12" s="18" t="str">
        <f aca="false">IF(MONTH(U14)&lt;&gt;MONTH(T14),CHOOSE(MONTH(U14),"Jan","Feb","Mär","Apr","Mai","Jun","Jul","Aug","Sep","Okt","Nov","Dez"),"")</f>
        <v/>
      </c>
      <c r="V12" s="18" t="str">
        <f aca="false">IF(MONTH(V14)&lt;&gt;MONTH(U14),CHOOSE(MONTH(V14),"Jan","Feb","Mär","Apr","Mai","Jun","Jul","Aug","Sep","Okt","Nov","Dez"),"")</f>
        <v/>
      </c>
      <c r="W12" s="18" t="str">
        <f aca="false">IF(MONTH(W14)&lt;&gt;MONTH(V14),CHOOSE(MONTH(W14),"Jan","Feb","Mär","Apr","Mai","Jun","Jul","Aug","Sep","Okt","Nov","Dez"),"")</f>
        <v/>
      </c>
      <c r="X12" s="18" t="str">
        <f aca="false">IF(MONTH(X14)&lt;&gt;MONTH(W14),CHOOSE(MONTH(X14),"Jan","Feb","Mär","Apr","Mai","Jun","Jul","Aug","Sep","Okt","Nov","Dez"),"")</f>
        <v>Sep</v>
      </c>
      <c r="Y12" s="18" t="str">
        <f aca="false">IF(MONTH(Y14)&lt;&gt;MONTH(X14),CHOOSE(MONTH(Y14),"Jan","Feb","Mär","Apr","Mai","Jun","Jul","Aug","Sep","Okt","Nov","Dez"),"")</f>
        <v/>
      </c>
      <c r="Z12" s="18" t="str">
        <f aca="false">IF(MONTH(Z14)&lt;&gt;MONTH(Y14),CHOOSE(MONTH(Z14),"Jan","Feb","Mär","Apr","Mai","Jun","Jul","Aug","Sep","Okt","Nov","Dez"),"")</f>
        <v/>
      </c>
      <c r="AA12" s="18" t="str">
        <f aca="false">IF(MONTH(AA14)&lt;&gt;MONTH(Z14),CHOOSE(MONTH(AA14),"Jan","Feb","Mär","Apr","Mai","Jun","Jul","Aug","Sep","Okt","Nov","Dez"),"")</f>
        <v/>
      </c>
      <c r="AB12" s="18" t="str">
        <f aca="false">IF(MONTH(AB14)&lt;&gt;MONTH(AA14),CHOOSE(MONTH(AB14),"Jan","Feb","Mär","Apr","Mai","Jun","Jul","Aug","Sep","Okt","Nov","Dez"),"")</f>
        <v>Okt</v>
      </c>
      <c r="AC12" s="18" t="str">
        <f aca="false">IF(MONTH(AC14)&lt;&gt;MONTH(AB14),CHOOSE(MONTH(AC14),"Jan","Feb","Mär","Apr","Mai","Jun","Jul","Aug","Sep","Okt","Nov","Dez"),"")</f>
        <v/>
      </c>
      <c r="AD12" s="18" t="str">
        <f aca="false">IF(MONTH(AD14)&lt;&gt;MONTH(AC14),CHOOSE(MONTH(AD14),"Jan","Feb","Mär","Apr","Mai","Jun","Jul","Aug","Sep","Okt","Nov","Dez"),"")</f>
        <v/>
      </c>
      <c r="AE12" s="18" t="str">
        <f aca="false">IF(MONTH(AE14)&lt;&gt;MONTH(AD14),CHOOSE(MONTH(AE14),"Jan","Feb","Mär","Apr","Mai","Jun","Jul","Aug","Sep","Okt","Nov","Dez"),"")</f>
        <v/>
      </c>
      <c r="AF12" s="18" t="str">
        <f aca="false">IF(MONTH(AF14)&lt;&gt;MONTH(AE14),CHOOSE(MONTH(AF14),"Jan","Feb","Mär","Apr","Mai","Jun","Jul","Aug","Sep","Okt","Nov","Dez"),"")</f>
        <v>Nov</v>
      </c>
      <c r="AG12" s="18" t="str">
        <f aca="false">IF(MONTH(AG14)&lt;&gt;MONTH(AF14),CHOOSE(MONTH(AG14),"Jan","Feb","Mär","Apr","Mai","Jun","Jul","Aug","Sep","Okt","Nov","Dez"),"")</f>
        <v/>
      </c>
      <c r="AH12" s="18" t="str">
        <f aca="false">IF(MONTH(AH14)&lt;&gt;MONTH(AG14),CHOOSE(MONTH(AH14),"Jan","Feb","Mär","Apr","Mai","Jun","Jul","Aug","Sep","Okt","Nov","Dez"),"")</f>
        <v/>
      </c>
      <c r="AI12" s="18" t="str">
        <f aca="false">IF(MONTH(AI14)&lt;&gt;MONTH(AH14),CHOOSE(MONTH(AI14),"Jan","Feb","Mär","Apr","Mai","Jun","Jul","Aug","Sep","Okt","Nov","Dez"),"")</f>
        <v/>
      </c>
      <c r="AJ12" s="18" t="str">
        <f aca="false">IF(MONTH(AJ14)&lt;&gt;MONTH(AI14),CHOOSE(MONTH(AJ14),"Jan","Feb","Mär","Apr","Mai","Jun","Jul","Aug","Sep","Okt","Nov","Dez"),"")</f>
        <v/>
      </c>
      <c r="AK12" s="18" t="str">
        <f aca="false">IF(MONTH(AK14)&lt;&gt;MONTH(AJ14),CHOOSE(MONTH(AK14),"Jan","Feb","Mär","Apr","Mai","Jun","Jul","Aug","Sep","Okt","Nov","Dez"),"")</f>
        <v>Dez</v>
      </c>
      <c r="AL12" s="18" t="str">
        <f aca="false">IF(MONTH(AL14)&lt;&gt;MONTH(AK14),CHOOSE(MONTH(AL14),"Jan","Feb","Mär","Apr","Mai","Jun","Jul","Aug","Sep","Okt","Nov","Dez"),"")</f>
        <v/>
      </c>
      <c r="AM12" s="19" t="str">
        <f aca="false">IF(MONTH(AM14)&lt;&gt;MONTH(AL14),CHOOSE(MONTH(AM14),"Jan","Feb","Mär","Apr","Mai","Jun","Jul","Aug","Sep","Okt","Nov","Dez"),"")</f>
        <v/>
      </c>
    </row>
    <row r="13" customFormat="false" ht="13.5" hidden="false" customHeight="true" outlineLevel="0" collapsed="false">
      <c r="A13" s="16"/>
      <c r="B13" s="17"/>
      <c r="C13" s="17"/>
      <c r="D13" s="17"/>
      <c r="E13" s="17"/>
      <c r="F13" s="17"/>
      <c r="G13" s="17"/>
      <c r="H13" s="17"/>
      <c r="I13" s="17"/>
      <c r="J13" s="20" t="n">
        <f aca="false">WEEKNUM(J14,21)</f>
        <v>23</v>
      </c>
      <c r="K13" s="20" t="n">
        <f aca="false">WEEKNUM(K14,21)</f>
        <v>24</v>
      </c>
      <c r="L13" s="20" t="n">
        <f aca="false">WEEKNUM(L14,21)</f>
        <v>25</v>
      </c>
      <c r="M13" s="20" t="n">
        <f aca="false">WEEKNUM(M14,21)</f>
        <v>26</v>
      </c>
      <c r="N13" s="20" t="n">
        <f aca="false">WEEKNUM(N14,21)</f>
        <v>27</v>
      </c>
      <c r="O13" s="20" t="n">
        <f aca="false">WEEKNUM(O14,21)</f>
        <v>28</v>
      </c>
      <c r="P13" s="20" t="n">
        <f aca="false">WEEKNUM(P14,21)</f>
        <v>29</v>
      </c>
      <c r="Q13" s="20" t="n">
        <f aca="false">WEEKNUM(Q14,21)</f>
        <v>30</v>
      </c>
      <c r="R13" s="20" t="n">
        <f aca="false">WEEKNUM(R14,21)</f>
        <v>31</v>
      </c>
      <c r="S13" s="20" t="n">
        <f aca="false">WEEKNUM(S14,21)</f>
        <v>32</v>
      </c>
      <c r="T13" s="20" t="n">
        <f aca="false">WEEKNUM(T14,21)</f>
        <v>33</v>
      </c>
      <c r="U13" s="20" t="n">
        <f aca="false">WEEKNUM(U14,21)</f>
        <v>34</v>
      </c>
      <c r="V13" s="20" t="n">
        <f aca="false">WEEKNUM(V14,21)</f>
        <v>35</v>
      </c>
      <c r="W13" s="20" t="n">
        <f aca="false">WEEKNUM(W14,21)</f>
        <v>36</v>
      </c>
      <c r="X13" s="20" t="n">
        <f aca="false">WEEKNUM(X14,21)</f>
        <v>37</v>
      </c>
      <c r="Y13" s="20" t="n">
        <f aca="false">WEEKNUM(Y14,21)</f>
        <v>38</v>
      </c>
      <c r="Z13" s="20" t="n">
        <f aca="false">WEEKNUM(Z14,21)</f>
        <v>39</v>
      </c>
      <c r="AA13" s="20" t="n">
        <f aca="false">WEEKNUM(AA14,21)</f>
        <v>40</v>
      </c>
      <c r="AB13" s="20" t="n">
        <f aca="false">WEEKNUM(AB14,21)</f>
        <v>41</v>
      </c>
      <c r="AC13" s="20" t="n">
        <f aca="false">WEEKNUM(AC14,21)</f>
        <v>42</v>
      </c>
      <c r="AD13" s="20" t="n">
        <f aca="false">WEEKNUM(AD14,21)</f>
        <v>43</v>
      </c>
      <c r="AE13" s="20" t="n">
        <f aca="false">WEEKNUM(AE14,21)</f>
        <v>44</v>
      </c>
      <c r="AF13" s="20" t="n">
        <f aca="false">WEEKNUM(AF14,21)</f>
        <v>45</v>
      </c>
      <c r="AG13" s="20" t="n">
        <f aca="false">WEEKNUM(AG14,21)</f>
        <v>46</v>
      </c>
      <c r="AH13" s="20" t="n">
        <f aca="false">WEEKNUM(AH14,21)</f>
        <v>47</v>
      </c>
      <c r="AI13" s="20" t="n">
        <f aca="false">WEEKNUM(AI14,21)</f>
        <v>48</v>
      </c>
      <c r="AJ13" s="20" t="n">
        <f aca="false">WEEKNUM(AJ14,21)</f>
        <v>49</v>
      </c>
      <c r="AK13" s="20" t="n">
        <f aca="false">WEEKNUM(AK14,21)</f>
        <v>50</v>
      </c>
      <c r="AL13" s="20" t="n">
        <f aca="false">WEEKNUM(AL14,21)</f>
        <v>51</v>
      </c>
      <c r="AM13" s="21" t="n">
        <f aca="false">WEEKNUM(AM14,21)</f>
        <v>52</v>
      </c>
    </row>
    <row r="14" customFormat="false" ht="15" hidden="false" customHeight="true" outlineLevel="0" collapsed="false">
      <c r="A14" s="16"/>
      <c r="B14" s="17"/>
      <c r="C14" s="17"/>
      <c r="D14" s="17"/>
      <c r="E14" s="17"/>
      <c r="F14" s="17"/>
      <c r="G14" s="17"/>
      <c r="H14" s="17"/>
      <c r="I14" s="17"/>
      <c r="J14" s="22" t="n">
        <f aca="false">$G$7</f>
        <v>46174</v>
      </c>
      <c r="K14" s="22" t="n">
        <f aca="false">J14+7</f>
        <v>46181</v>
      </c>
      <c r="L14" s="22" t="n">
        <f aca="false">K14+7</f>
        <v>46188</v>
      </c>
      <c r="M14" s="22" t="n">
        <f aca="false">L14+7</f>
        <v>46195</v>
      </c>
      <c r="N14" s="22" t="n">
        <f aca="false">M14+7</f>
        <v>46202</v>
      </c>
      <c r="O14" s="22" t="n">
        <f aca="false">N14+7</f>
        <v>46209</v>
      </c>
      <c r="P14" s="22" t="n">
        <f aca="false">O14+7</f>
        <v>46216</v>
      </c>
      <c r="Q14" s="22" t="n">
        <f aca="false">P14+7</f>
        <v>46223</v>
      </c>
      <c r="R14" s="22" t="n">
        <f aca="false">Q14+7</f>
        <v>46230</v>
      </c>
      <c r="S14" s="22" t="n">
        <f aca="false">R14+7</f>
        <v>46237</v>
      </c>
      <c r="T14" s="22" t="n">
        <f aca="false">S14+7</f>
        <v>46244</v>
      </c>
      <c r="U14" s="22" t="n">
        <f aca="false">T14+7</f>
        <v>46251</v>
      </c>
      <c r="V14" s="22" t="n">
        <f aca="false">U14+7</f>
        <v>46258</v>
      </c>
      <c r="W14" s="22" t="n">
        <f aca="false">V14+7</f>
        <v>46265</v>
      </c>
      <c r="X14" s="22" t="n">
        <f aca="false">W14+7</f>
        <v>46272</v>
      </c>
      <c r="Y14" s="22" t="n">
        <f aca="false">X14+7</f>
        <v>46279</v>
      </c>
      <c r="Z14" s="22" t="n">
        <f aca="false">Y14+7</f>
        <v>46286</v>
      </c>
      <c r="AA14" s="22" t="n">
        <f aca="false">Z14+7</f>
        <v>46293</v>
      </c>
      <c r="AB14" s="22" t="n">
        <f aca="false">AA14+7</f>
        <v>46300</v>
      </c>
      <c r="AC14" s="22" t="n">
        <f aca="false">AB14+7</f>
        <v>46307</v>
      </c>
      <c r="AD14" s="22" t="n">
        <f aca="false">AC14+7</f>
        <v>46314</v>
      </c>
      <c r="AE14" s="22" t="n">
        <f aca="false">AD14+7</f>
        <v>46321</v>
      </c>
      <c r="AF14" s="22" t="n">
        <f aca="false">AE14+7</f>
        <v>46328</v>
      </c>
      <c r="AG14" s="22" t="n">
        <f aca="false">AF14+7</f>
        <v>46335</v>
      </c>
      <c r="AH14" s="22" t="n">
        <f aca="false">AG14+7</f>
        <v>46342</v>
      </c>
      <c r="AI14" s="22" t="n">
        <f aca="false">AH14+7</f>
        <v>46349</v>
      </c>
      <c r="AJ14" s="22" t="n">
        <f aca="false">AI14+7</f>
        <v>46356</v>
      </c>
      <c r="AK14" s="22" t="n">
        <f aca="false">AJ14+7</f>
        <v>46363</v>
      </c>
      <c r="AL14" s="22" t="n">
        <f aca="false">AK14+7</f>
        <v>46370</v>
      </c>
      <c r="AM14" s="23" t="n">
        <f aca="false">AL14+7</f>
        <v>46377</v>
      </c>
    </row>
    <row r="15" customFormat="false" ht="19.5" hidden="false" customHeight="true" outlineLevel="0" collapsed="false">
      <c r="A15" s="24" t="n">
        <v>1</v>
      </c>
      <c r="B15" s="25" t="s">
        <v>33</v>
      </c>
      <c r="C15" s="26" t="s">
        <v>34</v>
      </c>
      <c r="D15" s="27" t="s">
        <v>35</v>
      </c>
      <c r="E15" s="28" t="n">
        <v>46174</v>
      </c>
      <c r="F15" s="28" t="n">
        <v>46176</v>
      </c>
      <c r="G15" s="29" t="n">
        <f aca="false">IF($C15="","",NETWORKDAYS(E15,F15))</f>
        <v>3</v>
      </c>
      <c r="H15" s="30" t="n">
        <v>1</v>
      </c>
      <c r="I15" s="25" t="str">
        <f aca="true">IF($C15="","",IF(H15&gt;=1,"Erledigt",IF(TODAY()&lt;E15,"Geplant",IF(AND(TODAY()&gt;F15,H15&lt;1),"Verzögert","In Arbeit"))))</f>
        <v>Erledigt</v>
      </c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2"/>
    </row>
    <row r="16" customFormat="false" ht="19.5" hidden="false" customHeight="true" outlineLevel="0" collapsed="false">
      <c r="A16" s="33" t="n">
        <v>2</v>
      </c>
      <c r="B16" s="34" t="s">
        <v>33</v>
      </c>
      <c r="C16" s="35" t="s">
        <v>36</v>
      </c>
      <c r="D16" s="36" t="s">
        <v>37</v>
      </c>
      <c r="E16" s="37" t="n">
        <v>46177</v>
      </c>
      <c r="F16" s="37" t="n">
        <v>46190</v>
      </c>
      <c r="G16" s="38" t="n">
        <f aca="false">IF($C16="","",NETWORKDAYS(E16,F16))</f>
        <v>10</v>
      </c>
      <c r="H16" s="39" t="n">
        <v>1</v>
      </c>
      <c r="I16" s="34" t="str">
        <f aca="true">IF($C16="","",IF(H16&gt;=1,"Erledigt",IF(TODAY()&lt;E16,"Geplant",IF(AND(TODAY()&gt;F16,H16&lt;1),"Verzögert","In Arbeit"))))</f>
        <v>Erledigt</v>
      </c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1"/>
    </row>
    <row r="17" customFormat="false" ht="19.5" hidden="false" customHeight="true" outlineLevel="0" collapsed="false">
      <c r="A17" s="24" t="n">
        <v>3</v>
      </c>
      <c r="B17" s="25" t="s">
        <v>33</v>
      </c>
      <c r="C17" s="26" t="s">
        <v>38</v>
      </c>
      <c r="D17" s="27" t="s">
        <v>39</v>
      </c>
      <c r="E17" s="28" t="n">
        <v>46191</v>
      </c>
      <c r="F17" s="28" t="n">
        <v>46206</v>
      </c>
      <c r="G17" s="29" t="n">
        <f aca="false">IF($C17="","",NETWORKDAYS(E17,F17))</f>
        <v>12</v>
      </c>
      <c r="H17" s="30" t="n">
        <v>1</v>
      </c>
      <c r="I17" s="25" t="str">
        <f aca="true">IF($C17="","",IF(H17&gt;=1,"Erledigt",IF(TODAY()&lt;E17,"Geplant",IF(AND(TODAY()&gt;F17,H17&lt;1),"Verzögert","In Arbeit"))))</f>
        <v>Erledigt</v>
      </c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2"/>
    </row>
    <row r="18" customFormat="false" ht="19.5" hidden="false" customHeight="true" outlineLevel="0" collapsed="false">
      <c r="A18" s="33" t="n">
        <v>4</v>
      </c>
      <c r="B18" s="34" t="s">
        <v>33</v>
      </c>
      <c r="C18" s="35" t="s">
        <v>40</v>
      </c>
      <c r="D18" s="36" t="s">
        <v>39</v>
      </c>
      <c r="E18" s="37" t="n">
        <v>46209</v>
      </c>
      <c r="F18" s="37" t="n">
        <v>46234</v>
      </c>
      <c r="G18" s="38" t="n">
        <f aca="false">IF($C18="","",NETWORKDAYS(E18,F18))</f>
        <v>20</v>
      </c>
      <c r="H18" s="39" t="n">
        <v>1</v>
      </c>
      <c r="I18" s="34" t="str">
        <f aca="true">IF($C18="","",IF(H18&gt;=1,"Erledigt",IF(TODAY()&lt;E18,"Geplant",IF(AND(TODAY()&gt;F18,H18&lt;1),"Verzögert","In Arbeit"))))</f>
        <v>Erledigt</v>
      </c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1"/>
    </row>
    <row r="19" customFormat="false" ht="19.5" hidden="false" customHeight="true" outlineLevel="0" collapsed="false">
      <c r="A19" s="24" t="n">
        <v>5</v>
      </c>
      <c r="B19" s="25" t="s">
        <v>33</v>
      </c>
      <c r="C19" s="26" t="s">
        <v>41</v>
      </c>
      <c r="D19" s="27" t="s">
        <v>42</v>
      </c>
      <c r="E19" s="28" t="n">
        <v>46237</v>
      </c>
      <c r="F19" s="28" t="n">
        <v>46248</v>
      </c>
      <c r="G19" s="29" t="n">
        <f aca="false">IF($C19="","",NETWORKDAYS(E19,F19))</f>
        <v>10</v>
      </c>
      <c r="H19" s="30" t="n">
        <v>0.8</v>
      </c>
      <c r="I19" s="25" t="str">
        <f aca="true">IF($C19="","",IF(H19&gt;=1,"Erledigt",IF(TODAY()&lt;E19,"Geplant",IF(AND(TODAY()&gt;F19,H19&lt;1),"Verzögert","In Arbeit"))))</f>
        <v>Verzögert</v>
      </c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2"/>
    </row>
    <row r="20" customFormat="false" ht="19.5" hidden="false" customHeight="true" outlineLevel="0" collapsed="false">
      <c r="A20" s="33" t="n">
        <v>6</v>
      </c>
      <c r="B20" s="34" t="s">
        <v>43</v>
      </c>
      <c r="C20" s="35" t="s">
        <v>44</v>
      </c>
      <c r="D20" s="36" t="s">
        <v>45</v>
      </c>
      <c r="E20" s="37" t="n">
        <v>46244</v>
      </c>
      <c r="F20" s="37" t="n">
        <v>46262</v>
      </c>
      <c r="G20" s="38" t="n">
        <f aca="false">IF($C20="","",NETWORKDAYS(E20,F20))</f>
        <v>15</v>
      </c>
      <c r="H20" s="39" t="n">
        <v>0.3</v>
      </c>
      <c r="I20" s="34" t="str">
        <f aca="true">IF($C20="","",IF(H20&gt;=1,"Erledigt",IF(TODAY()&lt;E20,"Geplant",IF(AND(TODAY()&gt;F20,H20&lt;1),"Verzögert","In Arbeit"))))</f>
        <v>In Arbeit</v>
      </c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1"/>
    </row>
    <row r="21" customFormat="false" ht="19.5" hidden="false" customHeight="true" outlineLevel="0" collapsed="false">
      <c r="A21" s="24" t="n">
        <v>7</v>
      </c>
      <c r="B21" s="25" t="s">
        <v>43</v>
      </c>
      <c r="C21" s="26" t="s">
        <v>46</v>
      </c>
      <c r="D21" s="27" t="s">
        <v>47</v>
      </c>
      <c r="E21" s="28" t="n">
        <v>46251</v>
      </c>
      <c r="F21" s="28" t="n">
        <v>46269</v>
      </c>
      <c r="G21" s="29" t="n">
        <f aca="false">IF($C21="","",NETWORKDAYS(E21,F21))</f>
        <v>15</v>
      </c>
      <c r="H21" s="30" t="n">
        <v>0</v>
      </c>
      <c r="I21" s="25" t="str">
        <f aca="true">IF($C21="","",IF(H21&gt;=1,"Erledigt",IF(TODAY()&lt;E21,"Geplant",IF(AND(TODAY()&gt;F21,H21&lt;1),"Verzögert","In Arbeit"))))</f>
        <v>Geplant</v>
      </c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2"/>
    </row>
    <row r="22" customFormat="false" ht="19.5" hidden="false" customHeight="true" outlineLevel="0" collapsed="false">
      <c r="A22" s="33" t="n">
        <v>8</v>
      </c>
      <c r="B22" s="34" t="s">
        <v>43</v>
      </c>
      <c r="C22" s="35" t="s">
        <v>48</v>
      </c>
      <c r="D22" s="36" t="s">
        <v>49</v>
      </c>
      <c r="E22" s="37" t="n">
        <v>46258</v>
      </c>
      <c r="F22" s="37" t="n">
        <v>46269</v>
      </c>
      <c r="G22" s="38" t="n">
        <f aca="false">IF($C22="","",NETWORKDAYS(E22,F22))</f>
        <v>10</v>
      </c>
      <c r="H22" s="39" t="n">
        <v>0</v>
      </c>
      <c r="I22" s="34" t="str">
        <f aca="true">IF($C22="","",IF(H22&gt;=1,"Erledigt",IF(TODAY()&lt;E22,"Geplant",IF(AND(TODAY()&gt;F22,H22&lt;1),"Verzögert","In Arbeit"))))</f>
        <v>Geplant</v>
      </c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1"/>
    </row>
    <row r="23" customFormat="false" ht="19.5" hidden="false" customHeight="true" outlineLevel="0" collapsed="false">
      <c r="A23" s="24" t="n">
        <v>9</v>
      </c>
      <c r="B23" s="25" t="s">
        <v>43</v>
      </c>
      <c r="C23" s="26" t="s">
        <v>50</v>
      </c>
      <c r="D23" s="27" t="s">
        <v>51</v>
      </c>
      <c r="E23" s="28" t="n">
        <v>46272</v>
      </c>
      <c r="F23" s="28" t="n">
        <v>46290</v>
      </c>
      <c r="G23" s="29" t="n">
        <f aca="false">IF($C23="","",NETWORKDAYS(E23,F23))</f>
        <v>15</v>
      </c>
      <c r="H23" s="30" t="n">
        <v>0</v>
      </c>
      <c r="I23" s="25" t="str">
        <f aca="true">IF($C23="","",IF(H23&gt;=1,"Erledigt",IF(TODAY()&lt;E23,"Geplant",IF(AND(TODAY()&gt;F23,H23&lt;1),"Verzögert","In Arbeit"))))</f>
        <v>Geplant</v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2"/>
    </row>
    <row r="24" customFormat="false" ht="19.5" hidden="false" customHeight="true" outlineLevel="0" collapsed="false">
      <c r="A24" s="33" t="n">
        <v>10</v>
      </c>
      <c r="B24" s="34" t="s">
        <v>43</v>
      </c>
      <c r="C24" s="35" t="s">
        <v>52</v>
      </c>
      <c r="D24" s="36" t="s">
        <v>53</v>
      </c>
      <c r="E24" s="37" t="n">
        <v>46293</v>
      </c>
      <c r="F24" s="37" t="n">
        <v>46311</v>
      </c>
      <c r="G24" s="38" t="n">
        <f aca="false">IF($C24="","",NETWORKDAYS(E24,F24))</f>
        <v>15</v>
      </c>
      <c r="H24" s="39" t="n">
        <v>0</v>
      </c>
      <c r="I24" s="34" t="str">
        <f aca="true">IF($C24="","",IF(H24&gt;=1,"Erledigt",IF(TODAY()&lt;E24,"Geplant",IF(AND(TODAY()&gt;F24,H24&lt;1),"Verzögert","In Arbeit"))))</f>
        <v>Geplant</v>
      </c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1"/>
    </row>
    <row r="25" customFormat="false" ht="19.5" hidden="false" customHeight="true" outlineLevel="0" collapsed="false">
      <c r="A25" s="24" t="n">
        <v>11</v>
      </c>
      <c r="B25" s="25" t="s">
        <v>43</v>
      </c>
      <c r="C25" s="26" t="s">
        <v>54</v>
      </c>
      <c r="D25" s="27" t="s">
        <v>55</v>
      </c>
      <c r="E25" s="28" t="n">
        <v>46314</v>
      </c>
      <c r="F25" s="28" t="n">
        <v>46325</v>
      </c>
      <c r="G25" s="29" t="n">
        <f aca="false">IF($C25="","",NETWORKDAYS(E25,F25))</f>
        <v>10</v>
      </c>
      <c r="H25" s="30" t="n">
        <v>0</v>
      </c>
      <c r="I25" s="25" t="str">
        <f aca="true">IF($C25="","",IF(H25&gt;=1,"Erledigt",IF(TODAY()&lt;E25,"Geplant",IF(AND(TODAY()&gt;F25,H25&lt;1),"Verzögert","In Arbeit"))))</f>
        <v>Geplant</v>
      </c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2"/>
    </row>
    <row r="26" customFormat="false" ht="19.5" hidden="false" customHeight="true" outlineLevel="0" collapsed="false">
      <c r="A26" s="33" t="n">
        <v>12</v>
      </c>
      <c r="B26" s="34" t="s">
        <v>43</v>
      </c>
      <c r="C26" s="35" t="s">
        <v>56</v>
      </c>
      <c r="D26" s="36" t="s">
        <v>57</v>
      </c>
      <c r="E26" s="37" t="n">
        <v>46328</v>
      </c>
      <c r="F26" s="37" t="n">
        <v>46346</v>
      </c>
      <c r="G26" s="38" t="n">
        <f aca="false">IF($C26="","",NETWORKDAYS(E26,F26))</f>
        <v>15</v>
      </c>
      <c r="H26" s="39" t="n">
        <v>0</v>
      </c>
      <c r="I26" s="34" t="str">
        <f aca="true">IF($C26="","",IF(H26&gt;=1,"Erledigt",IF(TODAY()&lt;E26,"Geplant",IF(AND(TODAY()&gt;F26,H26&lt;1),"Verzögert","In Arbeit"))))</f>
        <v>Geplant</v>
      </c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1"/>
    </row>
    <row r="27" customFormat="false" ht="19.5" hidden="false" customHeight="true" outlineLevel="0" collapsed="false">
      <c r="A27" s="24" t="n">
        <v>13</v>
      </c>
      <c r="B27" s="25" t="s">
        <v>43</v>
      </c>
      <c r="C27" s="26" t="s">
        <v>58</v>
      </c>
      <c r="D27" s="27" t="s">
        <v>59</v>
      </c>
      <c r="E27" s="28" t="n">
        <v>46349</v>
      </c>
      <c r="F27" s="28" t="n">
        <v>46360</v>
      </c>
      <c r="G27" s="29" t="n">
        <f aca="false">IF($C27="","",NETWORKDAYS(E27,F27))</f>
        <v>10</v>
      </c>
      <c r="H27" s="30" t="n">
        <v>0</v>
      </c>
      <c r="I27" s="25" t="str">
        <f aca="true">IF($C27="","",IF(H27&gt;=1,"Erledigt",IF(TODAY()&lt;E27,"Geplant",IF(AND(TODAY()&gt;F27,H27&lt;1),"Verzögert","In Arbeit"))))</f>
        <v>Geplant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2"/>
    </row>
    <row r="28" customFormat="false" ht="19.5" hidden="false" customHeight="true" outlineLevel="0" collapsed="false">
      <c r="A28" s="33" t="n">
        <v>14</v>
      </c>
      <c r="B28" s="34" t="s">
        <v>60</v>
      </c>
      <c r="C28" s="35" t="s">
        <v>61</v>
      </c>
      <c r="D28" s="36" t="s">
        <v>62</v>
      </c>
      <c r="E28" s="37" t="n">
        <v>46356</v>
      </c>
      <c r="F28" s="37" t="n">
        <v>46374</v>
      </c>
      <c r="G28" s="38" t="n">
        <f aca="false">IF($C28="","",NETWORKDAYS(E28,F28))</f>
        <v>15</v>
      </c>
      <c r="H28" s="39" t="n">
        <v>0</v>
      </c>
      <c r="I28" s="34" t="str">
        <f aca="true">IF($C28="","",IF(H28&gt;=1,"Erledigt",IF(TODAY()&lt;E28,"Geplant",IF(AND(TODAY()&gt;F28,H28&lt;1),"Verzögert","In Arbeit"))))</f>
        <v>Geplant</v>
      </c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1"/>
    </row>
    <row r="29" customFormat="false" ht="19.5" hidden="false" customHeight="true" outlineLevel="0" collapsed="false">
      <c r="A29" s="24" t="n">
        <v>15</v>
      </c>
      <c r="B29" s="25" t="s">
        <v>63</v>
      </c>
      <c r="C29" s="26" t="s">
        <v>64</v>
      </c>
      <c r="D29" s="27" t="s">
        <v>35</v>
      </c>
      <c r="E29" s="28" t="n">
        <v>46377</v>
      </c>
      <c r="F29" s="28" t="n">
        <v>46379</v>
      </c>
      <c r="G29" s="29" t="n">
        <f aca="false">IF($C29="","",NETWORKDAYS(E29,F29))</f>
        <v>3</v>
      </c>
      <c r="H29" s="30" t="n">
        <v>0</v>
      </c>
      <c r="I29" s="25" t="str">
        <f aca="true">IF($C29="","",IF(H29&gt;=1,"Erledigt",IF(TODAY()&lt;E29,"Geplant",IF(AND(TODAY()&gt;F29,H29&lt;1),"Verzögert","In Arbeit"))))</f>
        <v>Geplant</v>
      </c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2"/>
    </row>
    <row r="30" customFormat="false" ht="19.5" hidden="false" customHeight="true" outlineLevel="0" collapsed="false">
      <c r="A30" s="42" t="str">
        <f aca="false">IF($C30="","",MAX(A$15:A29)+1)</f>
        <v/>
      </c>
      <c r="B30" s="43"/>
      <c r="C30" s="44"/>
      <c r="D30" s="44"/>
      <c r="E30" s="37"/>
      <c r="F30" s="37"/>
      <c r="G30" s="45" t="str">
        <f aca="false">IF($C30="","",NETWORKDAYS(E30,F30))</f>
        <v/>
      </c>
      <c r="H30" s="46"/>
      <c r="I30" s="43" t="str">
        <f aca="true">IF($C30="","",IF(H30&gt;=1,"Erledigt",IF(TODAY()&lt;E30,"Geplant",IF(AND(TODAY()&gt;F30,H30&lt;1),"Verzögert","In Arbeit"))))</f>
        <v/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1"/>
    </row>
    <row r="31" customFormat="false" ht="19.5" hidden="false" customHeight="true" outlineLevel="0" collapsed="false">
      <c r="A31" s="47" t="str">
        <f aca="false">IF($C31="","",MAX(A$15:A30)+1)</f>
        <v/>
      </c>
      <c r="B31" s="48"/>
      <c r="C31" s="49"/>
      <c r="D31" s="49"/>
      <c r="E31" s="28"/>
      <c r="F31" s="28"/>
      <c r="G31" s="50" t="str">
        <f aca="false">IF($C31="","",NETWORKDAYS(E31,F31))</f>
        <v/>
      </c>
      <c r="H31" s="51"/>
      <c r="I31" s="48" t="str">
        <f aca="true">IF($C31="","",IF(H31&gt;=1,"Erledigt",IF(TODAY()&lt;E31,"Geplant",IF(AND(TODAY()&gt;F31,H31&lt;1),"Verzögert","In Arbeit"))))</f>
        <v/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2"/>
    </row>
    <row r="32" customFormat="false" ht="19.5" hidden="false" customHeight="true" outlineLevel="0" collapsed="false">
      <c r="A32" s="42" t="str">
        <f aca="false">IF($C32="","",MAX(A$15:A31)+1)</f>
        <v/>
      </c>
      <c r="B32" s="43"/>
      <c r="C32" s="44"/>
      <c r="D32" s="44"/>
      <c r="E32" s="37"/>
      <c r="F32" s="37"/>
      <c r="G32" s="45" t="str">
        <f aca="false">IF($C32="","",NETWORKDAYS(E32,F32))</f>
        <v/>
      </c>
      <c r="H32" s="46"/>
      <c r="I32" s="43" t="str">
        <f aca="true">IF($C32="","",IF(H32&gt;=1,"Erledigt",IF(TODAY()&lt;E32,"Geplant",IF(AND(TODAY()&gt;F32,H32&lt;1),"Verzögert","In Arbeit"))))</f>
        <v/>
      </c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1"/>
    </row>
    <row r="33" customFormat="false" ht="19.5" hidden="false" customHeight="true" outlineLevel="0" collapsed="false">
      <c r="A33" s="47" t="str">
        <f aca="false">IF($C33="","",MAX(A$15:A32)+1)</f>
        <v/>
      </c>
      <c r="B33" s="48"/>
      <c r="C33" s="49"/>
      <c r="D33" s="49"/>
      <c r="E33" s="28"/>
      <c r="F33" s="28"/>
      <c r="G33" s="50" t="str">
        <f aca="false">IF($C33="","",NETWORKDAYS(E33,F33))</f>
        <v/>
      </c>
      <c r="H33" s="51"/>
      <c r="I33" s="48" t="str">
        <f aca="true">IF($C33="","",IF(H33&gt;=1,"Erledigt",IF(TODAY()&lt;E33,"Geplant",IF(AND(TODAY()&gt;F33,H33&lt;1),"Verzögert","In Arbeit"))))</f>
        <v/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2"/>
    </row>
    <row r="34" customFormat="false" ht="19.5" hidden="false" customHeight="true" outlineLevel="0" collapsed="false">
      <c r="A34" s="42" t="str">
        <f aca="false">IF($C34="","",MAX(A$15:A33)+1)</f>
        <v/>
      </c>
      <c r="B34" s="43"/>
      <c r="C34" s="44"/>
      <c r="D34" s="44"/>
      <c r="E34" s="37"/>
      <c r="F34" s="37"/>
      <c r="G34" s="45" t="str">
        <f aca="false">IF($C34="","",NETWORKDAYS(E34,F34))</f>
        <v/>
      </c>
      <c r="H34" s="46"/>
      <c r="I34" s="43" t="str">
        <f aca="true">IF($C34="","",IF(H34&gt;=1,"Erledigt",IF(TODAY()&lt;E34,"Geplant",IF(AND(TODAY()&gt;F34,H34&lt;1),"Verzögert","In Arbeit"))))</f>
        <v/>
      </c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1"/>
    </row>
    <row r="36" customFormat="false" ht="19.5" hidden="false" customHeight="true" outlineLevel="0" collapsed="false">
      <c r="A36" s="52" t="s">
        <v>65</v>
      </c>
      <c r="B36" s="52"/>
      <c r="C36" s="53"/>
      <c r="D36" s="54" t="s">
        <v>66</v>
      </c>
      <c r="E36" s="55"/>
      <c r="F36" s="56" t="s">
        <v>67</v>
      </c>
      <c r="G36" s="56"/>
      <c r="H36" s="57"/>
      <c r="I36" s="54" t="s">
        <v>68</v>
      </c>
    </row>
    <row r="37" customFormat="false" ht="15.75" hidden="false" customHeight="true" outlineLevel="0" collapsed="false">
      <c r="A37" s="58" t="s">
        <v>69</v>
      </c>
      <c r="B37" s="58"/>
      <c r="C37" s="58"/>
      <c r="D37" s="58"/>
      <c r="E37" s="58"/>
      <c r="F37" s="58"/>
      <c r="G37" s="58"/>
      <c r="H37" s="58"/>
      <c r="I37" s="58"/>
    </row>
  </sheetData>
  <mergeCells count="29">
    <mergeCell ref="A1:I1"/>
    <mergeCell ref="J1:AM1"/>
    <mergeCell ref="A2:I2"/>
    <mergeCell ref="J2:AM2"/>
    <mergeCell ref="A4:B4"/>
    <mergeCell ref="C4:D4"/>
    <mergeCell ref="G4:I4"/>
    <mergeCell ref="A5:B5"/>
    <mergeCell ref="C5:D5"/>
    <mergeCell ref="G5:I5"/>
    <mergeCell ref="A6:B6"/>
    <mergeCell ref="C6:D6"/>
    <mergeCell ref="G6:I6"/>
    <mergeCell ref="A7:B7"/>
    <mergeCell ref="C7:D7"/>
    <mergeCell ref="G7:I7"/>
    <mergeCell ref="A9:A10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A36:B36"/>
    <mergeCell ref="F36:G36"/>
    <mergeCell ref="A37:I37"/>
  </mergeCells>
  <conditionalFormatting sqref="J15:AM34">
    <cfRule type="expression" priority="2" aboveAverage="0" equalAverage="0" bottom="0" percent="0" rank="0" text="" dxfId="0">
      <formula>AND($E15&lt;=J$14+6,($E15+($F15-$E15+1)*$H15-1)&gt;=J$14,$C15&lt;&gt;"")</formula>
    </cfRule>
    <cfRule type="expression" priority="3" aboveAverage="0" equalAverage="0" bottom="0" percent="0" rank="0" text="" dxfId="1">
      <formula>AND($E15&lt;=J$14+6,$F15&gt;=J$14,$C15&lt;&gt;"")</formula>
    </cfRule>
  </conditionalFormatting>
  <conditionalFormatting sqref="J12:AM14">
    <cfRule type="expression" priority="4" aboveAverage="0" equalAverage="0" bottom="0" percent="0" rank="0" text="" dxfId="2">
      <formula>AND(J$14&lt;=TODAY(),J$14+6&gt;=TODAY())</formula>
    </cfRule>
  </conditionalFormatting>
  <conditionalFormatting sqref="B15:B34">
    <cfRule type="expression" priority="5" aboveAverage="0" equalAverage="0" bottom="0" percent="0" rank="0" text="" dxfId="3">
      <formula>$B15="Rohbau"</formula>
    </cfRule>
    <cfRule type="expression" priority="6" aboveAverage="0" equalAverage="0" bottom="0" percent="0" rank="0" text="" dxfId="4">
      <formula>$B15="Ausbau"</formula>
    </cfRule>
    <cfRule type="expression" priority="7" aboveAverage="0" equalAverage="0" bottom="0" percent="0" rank="0" text="" dxfId="5">
      <formula>$B15="Außenanlagen"</formula>
    </cfRule>
    <cfRule type="expression" priority="8" aboveAverage="0" equalAverage="0" bottom="0" percent="0" rank="0" text="" dxfId="6">
      <formula>$B15="Abnahme"</formula>
    </cfRule>
  </conditionalFormatting>
  <conditionalFormatting sqref="I15:I34">
    <cfRule type="expression" priority="9" aboveAverage="0" equalAverage="0" bottom="0" percent="0" rank="0" text="" dxfId="7">
      <formula>$I15="Erledigt"</formula>
    </cfRule>
    <cfRule type="expression" priority="10" aboveAverage="0" equalAverage="0" bottom="0" percent="0" rank="0" text="" dxfId="8">
      <formula>$I15="In Arbeit"</formula>
    </cfRule>
    <cfRule type="expression" priority="11" aboveAverage="0" equalAverage="0" bottom="0" percent="0" rank="0" text="" dxfId="9">
      <formula>$I15="Verzögert"</formula>
    </cfRule>
    <cfRule type="expression" priority="12" aboveAverage="0" equalAverage="0" bottom="0" percent="0" rank="0" text="" dxfId="10">
      <formula>$I15="Geplant"</formula>
    </cfRule>
  </conditionalFormatting>
  <conditionalFormatting sqref="H15:H34">
    <cfRule type="dataBar" priority="13">
      <dataBar showValue="1" minLength="10" maxLength="90">
        <cfvo type="num" val="0"/>
        <cfvo type="num" val="1"/>
        <color rgb="FFA8DADC"/>
      </dataBar>
      <extLst>
        <ext xmlns:x14="http://schemas.microsoft.com/office/spreadsheetml/2009/9/main" uri="{B025F937-C7B1-47D3-B67F-A62EFF666E3E}">
          <x14:id>{7662DEE1-69C9-4691-A07C-D64F573DFCCE}</x14:id>
        </ext>
      </extLst>
    </cfRule>
  </conditionalFormatting>
  <dataValidations count="2">
    <dataValidation allowBlank="true" error="Bitte eine Phase aus der Liste wählen." errorStyle="stop" errorTitle="Ungültige Phase" operator="between" showDropDown="false" showErrorMessage="false" showInputMessage="false" sqref="B15:B34" type="list">
      <formula1>"Rohbau,Ausbau,Außenanlagen,Abnahme"</formula1>
      <formula2>0</formula2>
    </dataValidation>
    <dataValidation allowBlank="true" error="Wert zwischen 0 % und 100 % eingeben." errorStyle="stop" errorTitle="Ungültiger Fortschritt" operator="between" prompt="0 % – 100 %" promptTitle="Fortschritt" showDropDown="false" showErrorMessage="false" showInputMessage="false" sqref="H15:H34" type="decimal">
      <formula1>0</formula1>
      <formula2>1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662DEE1-69C9-4691-A07C-D64F573DFCCE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A8DADC"/>
              <x14:axisColor rgb="FF000000"/>
            </x14:dataBar>
          </x14:cfRule>
          <xm:sqref>H15:H34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2026-08-15T06:58:36Z</dcterms:created>
  <dc:creator>openpyxl</dc:creator>
  <dc:description/>
  <dc:language>en-US</dc:language>
  <cp:lastModifiedBy/>
  <dcterms:modified xsi:type="dcterms:W3CDTF">2026-08-15T06:58:36Z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