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CF29959-B578-4145-B829-A5E079DB6A3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eckblatt" sheetId="1" r:id="rId1"/>
    <sheet name="8D-Report" sheetId="2" r:id="rId2"/>
    <sheet name="Maßnahmenplan" sheetId="3" r:id="rId3"/>
    <sheet name="Ursachenanalys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4" i="3" l="1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M10" i="2"/>
  <c r="M9" i="2"/>
  <c r="M8" i="2"/>
  <c r="M7" i="2"/>
  <c r="M6" i="2"/>
  <c r="M5" i="2"/>
  <c r="M4" i="2"/>
  <c r="M3" i="2"/>
  <c r="B3" i="2"/>
  <c r="M2" i="2"/>
  <c r="C24" i="1"/>
  <c r="F23" i="1"/>
  <c r="C23" i="1"/>
  <c r="F22" i="1"/>
  <c r="C22" i="1"/>
  <c r="F21" i="1"/>
  <c r="C21" i="1"/>
  <c r="F20" i="1"/>
  <c r="C20" i="1"/>
  <c r="G12" i="1"/>
  <c r="G10" i="1"/>
  <c r="G9" i="1"/>
  <c r="G8" i="1"/>
  <c r="G7" i="1"/>
  <c r="G6" i="1"/>
  <c r="G11" i="1" l="1"/>
  <c r="G14" i="1"/>
</calcChain>
</file>

<file path=xl/sharedStrings.xml><?xml version="1.0" encoding="utf-8"?>
<sst xmlns="http://schemas.openxmlformats.org/spreadsheetml/2006/main" count="292" uniqueCount="202">
  <si>
    <t>Systematische Problemlösung nach den 8 Disziplinen (D0–D8) · 2026</t>
  </si>
  <si>
    <t>STAMMDATEN DER REKLAMATION</t>
  </si>
  <si>
    <t>STATUS &amp; KENNZAHLEN (automatisch)</t>
  </si>
  <si>
    <t>Reklamations-Nr.</t>
  </si>
  <si>
    <t>8D-2026-0042</t>
  </si>
  <si>
    <t>Fortschritt Disziplinen (D0–D8)</t>
  </si>
  <si>
    <t>Kunde</t>
  </si>
  <si>
    <t>Nordlicht Systeme AG</t>
  </si>
  <si>
    <t>Maßnahmen gesamt</t>
  </si>
  <si>
    <t>Betroffenes Werk / Lieferant</t>
  </si>
  <si>
    <t>Musterteile Fertigung GmbH – Werk 2</t>
  </si>
  <si>
    <t>davon erledigt</t>
  </si>
  <si>
    <t>Artikel-Nr.</t>
  </si>
  <si>
    <t>BT-4820-03</t>
  </si>
  <si>
    <t>in Arbeit</t>
  </si>
  <si>
    <t>Bezeichnung</t>
  </si>
  <si>
    <t>Aluminium-Gehäusedeckel</t>
  </si>
  <si>
    <t>offen</t>
  </si>
  <si>
    <t>Betroffene Charge</t>
  </si>
  <si>
    <t>L-2026-05</t>
  </si>
  <si>
    <t>überfällig</t>
  </si>
  <si>
    <t>Menge betroffen</t>
  </si>
  <si>
    <t>47 von 1.200 Stück (3,9 %)</t>
  </si>
  <si>
    <t>Termintreue erledigter Maßn.</t>
  </si>
  <si>
    <t>Lieferschein-Nr.</t>
  </si>
  <si>
    <t>LS-2026-11874</t>
  </si>
  <si>
    <t>Champion</t>
  </si>
  <si>
    <t>K. Berger – Leitung Qualität</t>
  </si>
  <si>
    <t>Gesamtstatus</t>
  </si>
  <si>
    <t>8D-Koordinator (Teamleiter)</t>
  </si>
  <si>
    <t>S. Wagner – Qualitätssicherung</t>
  </si>
  <si>
    <t>Datum eröffnet</t>
  </si>
  <si>
    <t>Zieltermin Abschluss</t>
  </si>
  <si>
    <t>FORTSCHRITT JE DISZIPLIN</t>
  </si>
  <si>
    <t>D0 Symptom</t>
  </si>
  <si>
    <t>D5 Abstellmaßn.</t>
  </si>
  <si>
    <t>D1 Team</t>
  </si>
  <si>
    <t>D6 Einführung</t>
  </si>
  <si>
    <t>D2 Problem</t>
  </si>
  <si>
    <t>D7 Vorbeugung</t>
  </si>
  <si>
    <t>D3 Sofortmaßn.</t>
  </si>
  <si>
    <t>D8 Abschluss</t>
  </si>
  <si>
    <t>D4 Ursachen</t>
  </si>
  <si>
    <t>FREIGABE / ABSCHLUSS</t>
  </si>
  <si>
    <t>Champion (intern)</t>
  </si>
  <si>
    <t>K. Berger</t>
  </si>
  <si>
    <t>Datum:</t>
  </si>
  <si>
    <t>Kunde (Freigabe)</t>
  </si>
  <si>
    <t>freizugeben</t>
  </si>
  <si>
    <t>Hellblaue Felder ausfüllen · weiße Felder berechnen sich automatisch · Status/Termine im Blatt „Maßnahmenplan“ pflegen · Kennzahlen aktualisieren sich sofort.</t>
  </si>
  <si>
    <t>Status-Helfer</t>
  </si>
  <si>
    <t>8D-REPORT · Problemlösung in acht Disziplinen</t>
  </si>
  <si>
    <t>D0 · Symptom &amp; Sofortreaktion</t>
  </si>
  <si>
    <t>Verantwortlich</t>
  </si>
  <si>
    <t>S. Wagner</t>
  </si>
  <si>
    <t>Termin</t>
  </si>
  <si>
    <t>Status</t>
  </si>
  <si>
    <t>Erledigt</t>
  </si>
  <si>
    <t>Symptom (Kundenwortlaut)</t>
  </si>
  <si>
    <t>„An mehreren gelieferten Gehäusedeckeln sind sichtbare Kratzer auf der Sichtfläche vorhanden.“</t>
  </si>
  <si>
    <t>Sofortreaktion (Notfall)</t>
  </si>
  <si>
    <t>Betroffene Charge L-2026-05 im Wareneingang gesperrt; Kunde am selben Tag informiert; Ersatzlieferung avisiert.</t>
  </si>
  <si>
    <t>D1 · Team zusammenstellen</t>
  </si>
  <si>
    <t>Rolle</t>
  </si>
  <si>
    <t>Name</t>
  </si>
  <si>
    <t>Bereich</t>
  </si>
  <si>
    <t>Kontakt</t>
  </si>
  <si>
    <t>Leitung Qualität</t>
  </si>
  <si>
    <t>Durchwahl 210</t>
  </si>
  <si>
    <t>Teamleiter (8D)</t>
  </si>
  <si>
    <t>Qualitätssicherung</t>
  </si>
  <si>
    <t>Durchwahl 214</t>
  </si>
  <si>
    <t>Mitglied</t>
  </si>
  <si>
    <t>T. Fischer</t>
  </si>
  <si>
    <t>Fertigung / Montage</t>
  </si>
  <si>
    <t>Durchwahl 331</t>
  </si>
  <si>
    <t>L. Becker</t>
  </si>
  <si>
    <t>Logistik / Versand</t>
  </si>
  <si>
    <t>Durchwahl 405</t>
  </si>
  <si>
    <t>A. Schulz</t>
  </si>
  <si>
    <t>Prozessplanung</t>
  </si>
  <si>
    <t>Durchwahl 288</t>
  </si>
  <si>
    <t>D2 · Problembeschreibung (5W2H / Ist–Ist-nicht)</t>
  </si>
  <si>
    <t>Frage</t>
  </si>
  <si>
    <t>Beschreibung (quantifiziert)</t>
  </si>
  <si>
    <t>Was?</t>
  </si>
  <si>
    <t>Lineare Kratzer auf der Sichtfläche des Gehäusedeckels</t>
  </si>
  <si>
    <t>Wo?</t>
  </si>
  <si>
    <t>Obere Sichtfläche, Bereich um die Zentralbohrung</t>
  </si>
  <si>
    <t>Wann?</t>
  </si>
  <si>
    <t>Erstmals bei Wareneingang KW 05/2026 festgestellt</t>
  </si>
  <si>
    <t>Wie viele?</t>
  </si>
  <si>
    <t>47 von 1.200 Stück betroffen (3,9 %)</t>
  </si>
  <si>
    <t>Wie?</t>
  </si>
  <si>
    <t>Kratzer &gt; 5 mm, teils mehrere je Bauteil, mit bloßem Auge sichtbar</t>
  </si>
  <si>
    <t>Warum kritisch?</t>
  </si>
  <si>
    <t>Sichtfehler – Bauteil für Endmontage/Endkunde nicht verwendbar</t>
  </si>
  <si>
    <t>Ist / Ist-nicht</t>
  </si>
  <si>
    <t>Nur Charge L-2026-05 betroffen; frühere und spätere Chargen fehlerfrei</t>
  </si>
  <si>
    <t>D3 · Sofortmaßnahmen (Containment)</t>
  </si>
  <si>
    <t>Sofortmaßnahme</t>
  </si>
  <si>
    <t>100 %-Sichtprüfung aller Bestände und offenen Lieferungen; fehlerhafte Teile aussortieren und kennzeichnen. Kunde erhält geprüfte Ersatzware.</t>
  </si>
  <si>
    <t>Wirksamkeit / Nachweis</t>
  </si>
  <si>
    <t>Wirksamkeit 100 % – seit Einführung der 100 %-Prüfung kein Fehlerteil mehr an den Kunden ausgeliefert (Prüfprotokoll WE-2026-05). Details siehe Blatt „Maßnahmenplan“.</t>
  </si>
  <si>
    <t>D4 · Fehlerursachen ermitteln – Auftreten &amp; Nichtentdeckung</t>
  </si>
  <si>
    <t>Ursache des Auftretens</t>
  </si>
  <si>
    <t>Transportbehälter ohne Trennstege: Bauteile berühren sich beim innerbetrieblichen Transport und verkratzen. Grundursache siehe 5-Why (Auftreten) im Blatt „Ursachenanalyse“.</t>
  </si>
  <si>
    <t>Ursache der Nichtentdeckung</t>
  </si>
  <si>
    <t>Sichtprüfung war nur stichprobenartig geregelt; kein definierter Prüfumfang/Prüfmerkmal für die Sichtfläche im Kontrollplan. Grundursache siehe 5-Why (Nichtentdeckung).</t>
  </si>
  <si>
    <t>D5 · Abstellmaßnahmen planen (dauerhafte Korrekturmaßnahme)</t>
  </si>
  <si>
    <t>Gegen Auftreten</t>
  </si>
  <si>
    <t>Umstellung auf Transportbehälter mit Schaumstoff-Trennstegen (je Bauteil ein Fach). Gewählt statt reiner Nacharbeit, weil die Ursache dauerhaft beseitigt wird.</t>
  </si>
  <si>
    <t>Gegen Nichtentdeckung</t>
  </si>
  <si>
    <t>Prüfmerkmal „Sichtfläche kratzerfrei“ mit definiertem Prüfumfang in Kontrollplan und Prüfanweisung aufnehmen; Grenzmuster hinterlegen.</t>
  </si>
  <si>
    <t>D6 · Abstellmaßnahmen einführen &amp; Wirksamkeit prüfen</t>
  </si>
  <si>
    <t>Einführung</t>
  </si>
  <si>
    <t>Neue Behälter ab 09.03.2026 im Einsatz; Kontrollplan Rev. C und Prüfanweisung PA-118 Rev. B seit 16.03.2026 gültig; Sofortmaßnahme (100 %-Prüfung) danach aufgehoben.</t>
  </si>
  <si>
    <t>Validierung (Vorher/Nachher)</t>
  </si>
  <si>
    <t>Fehlerquote vor Maßnahme 3,9 % → nach Maßnahme 0,0 % über 3 Folgechargen (3.400 Stück, 0 Fehlerteile). Wirksamkeit bestätigt.</t>
  </si>
  <si>
    <t>D7 · Fehlerwiederholung verhindern (Vorbeugung)</t>
  </si>
  <si>
    <t>In Arbeit</t>
  </si>
  <si>
    <t>Systemische Maßnahmen</t>
  </si>
  <si>
    <t>Prozess-FMEA für die Bauteilfamilie aktualisiert (Transport als Fehlerursache ergänzt); Behälterstandard als Vorgabe in die Verpackungsrichtlinie übernommen.</t>
  </si>
  <si>
    <t>Übertrag auf ähnliche Prozesse</t>
  </si>
  <si>
    <t>Prüfung aller Sichtbauteile mit vergleichbarem Transportweg auf dasselbe Risiko; Roll-out des Behälterstandards auf Artikelgruppe BT-48xx.</t>
  </si>
  <si>
    <t>D8 · Abschluss &amp; Würdigung des Teams</t>
  </si>
  <si>
    <t>Offen</t>
  </si>
  <si>
    <t>Lessons Learned</t>
  </si>
  <si>
    <t>Transport-/Verpackungskonzept früh in der Prozessplanung bewerten; Sichtmerkmale immer mit Prüfumfang im Kontrollplan verankern.</t>
  </si>
  <si>
    <t>Würdigung / Freigabe</t>
  </si>
  <si>
    <t>Anerkennung des Teams durch die Bereichsleitung. Freigabe durch Champion und Kunde – siehe Freigabeblock auf dem Deckblatt.</t>
  </si>
  <si>
    <t>MAßNAHMENPLAN</t>
  </si>
  <si>
    <t>Alle Sofort-, Abstell- und Vorbeugemaßnahmen mit Verantwortlichen, Terminen und Wirksamkeit</t>
  </si>
  <si>
    <t>Nr.</t>
  </si>
  <si>
    <t>Disziplin</t>
  </si>
  <si>
    <t>Maßnahme</t>
  </si>
  <si>
    <t>Typ</t>
  </si>
  <si>
    <t>Erledigt am</t>
  </si>
  <si>
    <t>Wirksamkeit</t>
  </si>
  <si>
    <t>Bemerkung</t>
  </si>
  <si>
    <t>D3</t>
  </si>
  <si>
    <t>100 %-Sichtprüfung aller Bestände und offenen Lieferungen</t>
  </si>
  <si>
    <t>Wirksam</t>
  </si>
  <si>
    <t>Kunde erhält nur geprüfte Ware</t>
  </si>
  <si>
    <t>Fehlerhafte Teile aussortieren und kennzeichnen</t>
  </si>
  <si>
    <t>47 Teile gesperrt</t>
  </si>
  <si>
    <t>D5</t>
  </si>
  <si>
    <t>Transportbehälter mit Trennstegen beschaffen</t>
  </si>
  <si>
    <t>Abstellmaßnahme</t>
  </si>
  <si>
    <t>je Bauteil ein Fach</t>
  </si>
  <si>
    <t>Prüfmerkmal „Sichtfläche“ in Kontrollplan aufnehmen</t>
  </si>
  <si>
    <t>inkl. Grenzmuster</t>
  </si>
  <si>
    <t>D6</t>
  </si>
  <si>
    <t>Neue Behälter im Serienprozess einführen</t>
  </si>
  <si>
    <t>Sofortprüfung danach aufgehoben</t>
  </si>
  <si>
    <t>Wirksamkeit über 3 Folgechargen validieren</t>
  </si>
  <si>
    <t>0 Fehlerteile / 3.400 Stück</t>
  </si>
  <si>
    <t>D7</t>
  </si>
  <si>
    <t>Prozess-FMEA aktualisieren</t>
  </si>
  <si>
    <t>Vorbeugemaßnahme</t>
  </si>
  <si>
    <t>Ursache Transport ergänzen</t>
  </si>
  <si>
    <t>Behälterstandard in Verpackungsrichtlinie übernehmen</t>
  </si>
  <si>
    <t>Roll-out Artikelgruppe BT-48xx</t>
  </si>
  <si>
    <t>D8</t>
  </si>
  <si>
    <t>Übertrag auf ähnliche Sichtbauteile prüfen</t>
  </si>
  <si>
    <t>systematischer Übertrag</t>
  </si>
  <si>
    <t>URSACHENANALYSE (D4) · 5-Why &amp; Ishikawa</t>
  </si>
  <si>
    <t>5-Why · Ursache des Auftretens</t>
  </si>
  <si>
    <t>Ishikawa (6M) · mögliche Ursachen</t>
  </si>
  <si>
    <t>Warum? (1)</t>
  </si>
  <si>
    <t>Die Sichtfläche der Bauteile ist verkratzt.</t>
  </si>
  <si>
    <t>Mensch</t>
  </si>
  <si>
    <t>Prüfer nicht auf Sichtmerkmal geschult</t>
  </si>
  <si>
    <t>Warum? (2)</t>
  </si>
  <si>
    <t>Die Bauteile reiben im Transportbehälter aneinander.</t>
  </si>
  <si>
    <t>Maschine</t>
  </si>
  <si>
    <t>–</t>
  </si>
  <si>
    <t>Warum? (3)</t>
  </si>
  <si>
    <t>Der Behälter hat keine Trennung zwischen den Teilen.</t>
  </si>
  <si>
    <t>Material</t>
  </si>
  <si>
    <t>Weiche Aluminium-Oberfläche, kratzempfindlich</t>
  </si>
  <si>
    <t>Warum? (4)</t>
  </si>
  <si>
    <t>Es wurde ein Standardbehälter ohne Fächer verwendet.</t>
  </si>
  <si>
    <t>Methode</t>
  </si>
  <si>
    <t>Kein definierter Prüfumfang; Standardbehälter ohne Fächer  ⬅ bestätigt</t>
  </si>
  <si>
    <t>Warum? (5)</t>
  </si>
  <si>
    <t>Das Verpackungskonzept wurde für dieses Sichtbauteil nicht bewertet.</t>
  </si>
  <si>
    <t>Mitwelt</t>
  </si>
  <si>
    <t>Innerbetrieblicher Transport über mehrere Stationen</t>
  </si>
  <si>
    <t>→ Grundursache</t>
  </si>
  <si>
    <t>Fehlendes Trennkonzept im Transportbehälter (Verpackung nicht bewertet).</t>
  </si>
  <si>
    <t>Messung</t>
  </si>
  <si>
    <t>Kein Grenzmuster für zulässige Oberfläche</t>
  </si>
  <si>
    <t>Bestätigte Ursachenkategorie: Methode (Verpackung &amp; Prüfung).</t>
  </si>
  <si>
    <t>5-Why · Ursache der Nichtentdeckung</t>
  </si>
  <si>
    <t>Die verkratzten Teile wurden ausgeliefert.</t>
  </si>
  <si>
    <t>Die Sichtprüfung hat den Fehler nicht erkannt.</t>
  </si>
  <si>
    <t>Die Prüfung erfolgte nur stichprobenartig.</t>
  </si>
  <si>
    <t>Für die Sichtfläche war kein Prüfumfang definiert.</t>
  </si>
  <si>
    <t>Das Merkmal fehlte im Kontrollplan / in der Prüfanweisung.</t>
  </si>
  <si>
    <t>Sichtmerkmal ohne definierten Prüfumfang im Kontrollplan.</t>
  </si>
  <si>
    <t>8D-REPORT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</si>
</sst>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%"/>
    <numFmt numFmtId="165" formatCode="&quot;TT.&quot;mm&quot;.JJJJ&quot;"/>
    <numFmt numFmtId="168" formatCode="dd\.mm\.yyyy"/>
  </numFmts>
  <fonts count="27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sz val="11"/>
      <color rgb="FFFFFFFF"/>
      <name val="Calibri"/>
      <charset val="1"/>
    </font>
    <font>
      <b/>
      <sz val="11"/>
      <color rgb="FF22314E"/>
      <name val="Calibri"/>
      <charset val="1"/>
    </font>
    <font>
      <sz val="10"/>
      <color rgb="FF5A6B7B"/>
      <name val="Calibri"/>
      <charset val="1"/>
    </font>
    <font>
      <b/>
      <sz val="10.5"/>
      <color rgb="FF1C2733"/>
      <name val="Calibri"/>
      <charset val="1"/>
    </font>
    <font>
      <b/>
      <sz val="14"/>
      <color rgb="FF22314E"/>
      <name val="Calibri"/>
      <charset val="1"/>
    </font>
    <font>
      <b/>
      <sz val="14"/>
      <color rgb="FF34486F"/>
      <name val="Calibri"/>
      <charset val="1"/>
    </font>
    <font>
      <b/>
      <sz val="14"/>
      <color rgb="FF2E7D32"/>
      <name val="Calibri"/>
      <charset val="1"/>
    </font>
    <font>
      <b/>
      <sz val="14"/>
      <color rgb="FFC88A00"/>
      <name val="Calibri"/>
      <charset val="1"/>
    </font>
    <font>
      <b/>
      <sz val="14"/>
      <color rgb="FF5A6B7B"/>
      <name val="Calibri"/>
      <charset val="1"/>
    </font>
    <font>
      <b/>
      <sz val="14"/>
      <color rgb="FFB23B3B"/>
      <name val="Calibri"/>
      <charset val="1"/>
    </font>
    <font>
      <b/>
      <sz val="11"/>
      <color rgb="FFFFFFFF"/>
      <name val="Calibri"/>
      <charset val="1"/>
    </font>
    <font>
      <b/>
      <sz val="10"/>
      <color rgb="FF34486F"/>
      <name val="Calibri"/>
      <charset val="1"/>
    </font>
    <font>
      <b/>
      <sz val="10"/>
      <color rgb="FF1C2733"/>
      <name val="Calibri"/>
      <charset val="1"/>
    </font>
    <font>
      <b/>
      <i/>
      <sz val="9"/>
      <color rgb="FF5A6B7B"/>
      <name val="Calibri"/>
      <charset val="1"/>
    </font>
    <font>
      <b/>
      <sz val="9"/>
      <color rgb="FF5A6B7B"/>
      <name val="Calibri"/>
      <charset val="1"/>
    </font>
    <font>
      <b/>
      <sz val="18"/>
      <color rgb="FFFFFFFF"/>
      <name val="Calibri"/>
      <charset val="1"/>
    </font>
    <font>
      <sz val="9"/>
      <color rgb="FF5A6B7B"/>
      <name val="Calibri"/>
      <charset val="1"/>
    </font>
    <font>
      <sz val="10"/>
      <color rgb="FFFFFFFF"/>
      <name val="Calibri"/>
      <charset val="1"/>
    </font>
    <font>
      <b/>
      <sz val="12"/>
      <color rgb="FFFFFFFF"/>
      <name val="Calibri"/>
      <charset val="1"/>
    </font>
    <font>
      <sz val="10"/>
      <color rgb="FF1C2733"/>
      <name val="Calibri"/>
      <charset val="1"/>
    </font>
    <font>
      <b/>
      <sz val="9.5"/>
      <color rgb="FFFFFFFF"/>
      <name val="Calibri"/>
      <charset val="1"/>
    </font>
    <font>
      <b/>
      <sz val="9.5"/>
      <color rgb="FF34486F"/>
      <name val="Calibri"/>
      <charset val="1"/>
    </font>
    <font>
      <b/>
      <sz val="10"/>
      <color rgb="FFFFFFFF"/>
      <name val="Calibri"/>
      <charset val="1"/>
    </font>
    <font>
      <sz val="9.5"/>
      <color rgb="FF5A6B7B"/>
      <name val="Calibri"/>
      <charset val="1"/>
    </font>
    <font>
      <b/>
      <i/>
      <sz val="9.5"/>
      <color rgb="FF5A6B7B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22314E"/>
        <bgColor rgb="FF1C2733"/>
      </patternFill>
    </fill>
    <fill>
      <patternFill patternType="solid">
        <fgColor rgb="FFE4572E"/>
        <bgColor rgb="FFB23B3B"/>
      </patternFill>
    </fill>
    <fill>
      <patternFill patternType="solid">
        <fgColor rgb="FFEAF1FF"/>
        <bgColor rgb="FFF4F6F9"/>
      </patternFill>
    </fill>
    <fill>
      <patternFill patternType="solid">
        <fgColor rgb="FFF4F6F9"/>
        <bgColor rgb="FFEAF1FF"/>
      </patternFill>
    </fill>
    <fill>
      <patternFill patternType="solid">
        <fgColor rgb="FF34486F"/>
        <bgColor rgb="FF22314E"/>
      </patternFill>
    </fill>
    <fill>
      <patternFill patternType="solid">
        <fgColor rgb="FF5A6B7B"/>
        <bgColor rgb="FF808080"/>
      </patternFill>
    </fill>
    <fill>
      <patternFill patternType="solid">
        <fgColor rgb="FFFBE3DC"/>
        <bgColor rgb="FFFBEBCB"/>
      </patternFill>
    </fill>
  </fills>
  <borders count="5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thin">
        <color rgb="FFCBD5E1"/>
      </bottom>
      <diagonal/>
    </border>
    <border>
      <left style="thick">
        <color rgb="FFE4572E"/>
      </left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1" fillId="4" borderId="1" xfId="0" applyFont="1" applyFill="1" applyBorder="1" applyAlignment="1">
      <alignment horizontal="left" vertical="center"/>
    </xf>
    <xf numFmtId="0" fontId="22" fillId="7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left" vertical="center" indent="1"/>
    </xf>
    <xf numFmtId="0" fontId="19" fillId="3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0" fontId="0" fillId="4" borderId="1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4" borderId="1" xfId="0" applyFill="1" applyBorder="1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right" vertical="center"/>
    </xf>
    <xf numFmtId="0" fontId="21" fillId="4" borderId="1" xfId="0" applyFont="1" applyFill="1" applyBorder="1" applyAlignment="1">
      <alignment horizontal="center" vertical="center"/>
    </xf>
    <xf numFmtId="165" fontId="21" fillId="4" borderId="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22" fillId="7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13" fillId="0" borderId="1" xfId="0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68" fontId="5" fillId="4" borderId="1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13">
    <dxf>
      <font>
        <b/>
        <sz val="10"/>
        <color rgb="FF5A6B7B"/>
        <name val="Calibri"/>
        <charset val="1"/>
      </font>
      <fill>
        <patternFill>
          <bgColor rgb="FFE7EAEE"/>
        </patternFill>
      </fill>
    </dxf>
    <dxf>
      <font>
        <b/>
        <sz val="10"/>
        <color rgb="FFC88A00"/>
        <name val="Calibri"/>
        <charset val="1"/>
      </font>
      <fill>
        <patternFill>
          <bgColor rgb="FFFBEBCB"/>
        </patternFill>
      </fill>
    </dxf>
    <dxf>
      <font>
        <b/>
        <sz val="10"/>
        <color rgb="FF2E7D32"/>
        <name val="Calibri"/>
        <charset val="1"/>
      </font>
      <fill>
        <patternFill>
          <bgColor rgb="FFD6EBD5"/>
        </patternFill>
      </fill>
    </dxf>
    <dxf>
      <font>
        <b/>
        <sz val="10"/>
        <color rgb="FFB23B3B"/>
        <name val="Calibri"/>
        <charset val="1"/>
      </font>
      <fill>
        <patternFill>
          <bgColor rgb="FFF6D6D2"/>
        </patternFill>
      </fill>
    </dxf>
    <dxf>
      <font>
        <b/>
        <sz val="11"/>
        <color rgb="FFFFFFFF"/>
        <name val="Calibri"/>
        <charset val="1"/>
      </font>
      <fill>
        <patternFill>
          <bgColor rgb="FFB23B3B"/>
        </patternFill>
      </fill>
    </dxf>
    <dxf>
      <font>
        <b/>
        <sz val="11"/>
        <color rgb="FFFFFFFF"/>
        <name val="Calibri"/>
        <charset val="1"/>
      </font>
      <fill>
        <patternFill>
          <bgColor rgb="FFC88A00"/>
        </patternFill>
      </fill>
    </dxf>
    <dxf>
      <font>
        <b/>
        <sz val="11"/>
        <color rgb="FFFFFFFF"/>
        <name val="Calibri"/>
        <charset val="1"/>
      </font>
      <fill>
        <patternFill>
          <bgColor rgb="FF2E7D32"/>
        </patternFill>
      </fill>
    </dxf>
    <dxf>
      <fill>
        <patternFill>
          <bgColor rgb="FFE7EAEE"/>
        </patternFill>
      </fill>
    </dxf>
    <dxf>
      <fill>
        <patternFill>
          <bgColor rgb="FFFBEBCB"/>
        </patternFill>
      </fill>
    </dxf>
    <dxf>
      <fill>
        <patternFill>
          <bgColor rgb="FFD6EBD5"/>
        </patternFill>
      </fill>
    </dxf>
    <dxf>
      <fill>
        <patternFill>
          <bgColor rgb="FFE7EAEE"/>
        </patternFill>
      </fill>
    </dxf>
    <dxf>
      <fill>
        <patternFill>
          <bgColor rgb="FFFBEBCB"/>
        </patternFill>
      </fill>
    </dxf>
    <dxf>
      <fill>
        <patternFill>
          <bgColor rgb="FFD6EB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4F6F9"/>
      <rgbColor rgb="FF808080"/>
      <rgbColor rgb="FF9999FF"/>
      <rgbColor rgb="FFB23B3B"/>
      <rgbColor rgb="FFFBEBCB"/>
      <rgbColor rgb="FFEAF1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AEE"/>
      <rgbColor rgb="FFD6EBD5"/>
      <rgbColor rgb="FFFBE3DC"/>
      <rgbColor rgb="FF99CCFF"/>
      <rgbColor rgb="FFFF99CC"/>
      <rgbColor rgb="FFCC99FF"/>
      <rgbColor rgb="FFF6D6D2"/>
      <rgbColor rgb="FF3366FF"/>
      <rgbColor rgb="FF33CCCC"/>
      <rgbColor rgb="FF99CC00"/>
      <rgbColor rgb="FFFFCC00"/>
      <rgbColor rgb="FFC88A00"/>
      <rgbColor rgb="FFE4572E"/>
      <rgbColor rgb="FF5A6B7B"/>
      <rgbColor rgb="FF969696"/>
      <rgbColor rgb="FF003366"/>
      <rgbColor rgb="FF2E7D32"/>
      <rgbColor rgb="FF003300"/>
      <rgbColor rgb="FF1C2733"/>
      <rgbColor rgb="FF993300"/>
      <rgbColor rgb="FF993366"/>
      <rgbColor rgb="FF34486F"/>
      <rgbColor rgb="FF22314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2314E"/>
  </sheetPr>
  <dimension ref="B2:G30"/>
  <sheetViews>
    <sheetView showGridLines="0" tabSelected="1" zoomScaleNormal="100" workbookViewId="0">
      <selection activeCell="D46" sqref="D46"/>
    </sheetView>
  </sheetViews>
  <sheetFormatPr baseColWidth="10" defaultColWidth="8.7109375" defaultRowHeight="15" x14ac:dyDescent="0.25"/>
  <cols>
    <col min="1" max="1" width="2.140625" customWidth="1"/>
    <col min="2" max="2" width="24" customWidth="1"/>
    <col min="3" max="3" width="33.28515625" bestFit="1" customWidth="1"/>
    <col min="4" max="4" width="3" customWidth="1"/>
    <col min="5" max="5" width="22" customWidth="1"/>
    <col min="6" max="6" width="11" customWidth="1"/>
    <col min="7" max="7" width="14" bestFit="1" customWidth="1"/>
    <col min="8" max="8" width="3" customWidth="1"/>
  </cols>
  <sheetData>
    <row r="2" spans="2:7" ht="42" customHeight="1" x14ac:dyDescent="0.25">
      <c r="B2" s="14" t="s">
        <v>201</v>
      </c>
      <c r="C2" s="14"/>
      <c r="D2" s="14"/>
      <c r="E2" s="14"/>
      <c r="F2" s="14"/>
      <c r="G2" s="14"/>
    </row>
    <row r="3" spans="2:7" ht="21.75" customHeight="1" x14ac:dyDescent="0.25">
      <c r="B3" s="13" t="s">
        <v>0</v>
      </c>
      <c r="C3" s="13"/>
      <c r="D3" s="13"/>
      <c r="E3" s="13"/>
      <c r="F3" s="13"/>
      <c r="G3" s="13"/>
    </row>
    <row r="5" spans="2:7" x14ac:dyDescent="0.25">
      <c r="B5" s="12" t="s">
        <v>1</v>
      </c>
      <c r="C5" s="12"/>
      <c r="E5" s="12" t="s">
        <v>2</v>
      </c>
      <c r="F5" s="12"/>
      <c r="G5" s="12"/>
    </row>
    <row r="6" spans="2:7" ht="18.75" x14ac:dyDescent="0.25">
      <c r="B6" s="15" t="s">
        <v>3</v>
      </c>
      <c r="C6" s="16" t="s">
        <v>4</v>
      </c>
      <c r="E6" s="11" t="s">
        <v>5</v>
      </c>
      <c r="F6" s="11"/>
      <c r="G6" s="17">
        <f>COUNTIF('8D-Report'!$M$2:$M$10,"Erledigt")/9</f>
        <v>0.77777777777777779</v>
      </c>
    </row>
    <row r="7" spans="2:7" ht="18.75" x14ac:dyDescent="0.25">
      <c r="B7" s="15" t="s">
        <v>6</v>
      </c>
      <c r="C7" s="16" t="s">
        <v>7</v>
      </c>
      <c r="E7" s="11" t="s">
        <v>8</v>
      </c>
      <c r="F7" s="11"/>
      <c r="G7" s="18">
        <f>COUNTIF(Maßnahmenplan!$D$5:$D$44,"?*")</f>
        <v>9</v>
      </c>
    </row>
    <row r="8" spans="2:7" ht="18.75" x14ac:dyDescent="0.25">
      <c r="B8" s="15" t="s">
        <v>9</v>
      </c>
      <c r="C8" s="16" t="s">
        <v>10</v>
      </c>
      <c r="E8" s="11" t="s">
        <v>11</v>
      </c>
      <c r="F8" s="11"/>
      <c r="G8" s="19">
        <f>COUNTIF(Maßnahmenplan!$I$5:$I$44,"Erledigt")</f>
        <v>6</v>
      </c>
    </row>
    <row r="9" spans="2:7" ht="18.75" x14ac:dyDescent="0.25">
      <c r="B9" s="15" t="s">
        <v>12</v>
      </c>
      <c r="C9" s="16" t="s">
        <v>13</v>
      </c>
      <c r="E9" s="11" t="s">
        <v>14</v>
      </c>
      <c r="F9" s="11"/>
      <c r="G9" s="20">
        <f>COUNTIF(Maßnahmenplan!$I$5:$I$44,"In Arbeit")</f>
        <v>2</v>
      </c>
    </row>
    <row r="10" spans="2:7" ht="18.75" x14ac:dyDescent="0.25">
      <c r="B10" s="15" t="s">
        <v>15</v>
      </c>
      <c r="C10" s="16" t="s">
        <v>16</v>
      </c>
      <c r="E10" s="11" t="s">
        <v>17</v>
      </c>
      <c r="F10" s="11"/>
      <c r="G10" s="21">
        <f>COUNTIF(Maßnahmenplan!$I$5:$I$44,"Offen")</f>
        <v>1</v>
      </c>
    </row>
    <row r="11" spans="2:7" ht="18.75" x14ac:dyDescent="0.25">
      <c r="B11" s="15" t="s">
        <v>18</v>
      </c>
      <c r="C11" s="16" t="s">
        <v>19</v>
      </c>
      <c r="E11" s="11" t="s">
        <v>20</v>
      </c>
      <c r="F11" s="11"/>
      <c r="G11" s="22">
        <f ca="1">SUM(Maßnahmenplan!$L$5:$L$44)</f>
        <v>0</v>
      </c>
    </row>
    <row r="12" spans="2:7" ht="18.75" x14ac:dyDescent="0.25">
      <c r="B12" s="15" t="s">
        <v>21</v>
      </c>
      <c r="C12" s="16" t="s">
        <v>22</v>
      </c>
      <c r="E12" s="11" t="s">
        <v>23</v>
      </c>
      <c r="F12" s="11"/>
      <c r="G12" s="23">
        <f>IFERROR(SUMPRODUCT((Maßnahmenplan!$I$5:$I$44="Erledigt")*ISNUMBER(Maßnahmenplan!$H$5:$H$44)*ISNUMBER(Maßnahmenplan!$G$5:$G$44)*(Maßnahmenplan!$H$5:$H$44&lt;=Maßnahmenplan!$G$5:$G$44))/COUNTIF(Maßnahmenplan!$I$5:$I$44,"Erledigt"),0)</f>
        <v>0.83333333333333337</v>
      </c>
    </row>
    <row r="13" spans="2:7" x14ac:dyDescent="0.25">
      <c r="B13" s="15" t="s">
        <v>24</v>
      </c>
      <c r="C13" s="16" t="s">
        <v>25</v>
      </c>
    </row>
    <row r="14" spans="2:7" x14ac:dyDescent="0.25">
      <c r="B14" s="15" t="s">
        <v>26</v>
      </c>
      <c r="C14" s="16" t="s">
        <v>27</v>
      </c>
      <c r="E14" s="10" t="s">
        <v>28</v>
      </c>
      <c r="F14" s="10"/>
      <c r="G14" s="24" t="str">
        <f ca="1">IF(COUNTIF('8D-Report'!$M$2:$M$10,"Erledigt")=9,"Abgeschlossen",IF(SUM(Maßnahmenplan!$L$5:$L$44)&gt;0,"Überfällig","In Bearbeitung"))</f>
        <v>In Bearbeitung</v>
      </c>
    </row>
    <row r="15" spans="2:7" x14ac:dyDescent="0.25">
      <c r="B15" s="15" t="s">
        <v>29</v>
      </c>
      <c r="C15" s="16" t="s">
        <v>30</v>
      </c>
    </row>
    <row r="16" spans="2:7" x14ac:dyDescent="0.25">
      <c r="B16" s="15" t="s">
        <v>31</v>
      </c>
      <c r="C16" s="50">
        <v>46056</v>
      </c>
    </row>
    <row r="17" spans="2:7" x14ac:dyDescent="0.25">
      <c r="B17" s="15" t="s">
        <v>32</v>
      </c>
      <c r="C17" s="50">
        <v>46326</v>
      </c>
    </row>
    <row r="19" spans="2:7" x14ac:dyDescent="0.25">
      <c r="B19" s="12" t="s">
        <v>33</v>
      </c>
      <c r="C19" s="12"/>
      <c r="D19" s="12"/>
      <c r="E19" s="12"/>
      <c r="F19" s="12"/>
      <c r="G19" s="12"/>
    </row>
    <row r="20" spans="2:7" x14ac:dyDescent="0.25">
      <c r="B20" s="25" t="s">
        <v>34</v>
      </c>
      <c r="C20" s="26" t="str">
        <f>'8D-Report'!H6</f>
        <v>Erledigt</v>
      </c>
      <c r="E20" s="25" t="s">
        <v>35</v>
      </c>
      <c r="F20" s="26" t="str">
        <f>'8D-Report'!H36</f>
        <v>Erledigt</v>
      </c>
    </row>
    <row r="21" spans="2:7" x14ac:dyDescent="0.25">
      <c r="B21" s="25" t="s">
        <v>36</v>
      </c>
      <c r="C21" s="26" t="str">
        <f>'8D-Report'!H10</f>
        <v>Erledigt</v>
      </c>
      <c r="E21" s="25" t="s">
        <v>37</v>
      </c>
      <c r="F21" s="26" t="str">
        <f>'8D-Report'!H40</f>
        <v>Erledigt</v>
      </c>
    </row>
    <row r="22" spans="2:7" x14ac:dyDescent="0.25">
      <c r="B22" s="25" t="s">
        <v>38</v>
      </c>
      <c r="C22" s="26" t="str">
        <f>'8D-Report'!H18</f>
        <v>Erledigt</v>
      </c>
      <c r="E22" s="25" t="s">
        <v>39</v>
      </c>
      <c r="F22" s="26" t="str">
        <f>'8D-Report'!H44</f>
        <v>In Arbeit</v>
      </c>
    </row>
    <row r="23" spans="2:7" x14ac:dyDescent="0.25">
      <c r="B23" s="25" t="s">
        <v>40</v>
      </c>
      <c r="C23" s="26" t="str">
        <f>'8D-Report'!H28</f>
        <v>Erledigt</v>
      </c>
      <c r="E23" s="25" t="s">
        <v>41</v>
      </c>
      <c r="F23" s="26" t="str">
        <f>'8D-Report'!H48</f>
        <v>Offen</v>
      </c>
    </row>
    <row r="24" spans="2:7" x14ac:dyDescent="0.25">
      <c r="B24" s="25" t="s">
        <v>42</v>
      </c>
      <c r="C24" s="26" t="str">
        <f>'8D-Report'!H32</f>
        <v>Erledigt</v>
      </c>
    </row>
    <row r="26" spans="2:7" x14ac:dyDescent="0.25">
      <c r="B26" s="12" t="s">
        <v>43</v>
      </c>
      <c r="C26" s="12"/>
      <c r="D26" s="12"/>
      <c r="E26" s="12"/>
      <c r="F26" s="12"/>
      <c r="G26" s="12"/>
    </row>
    <row r="27" spans="2:7" x14ac:dyDescent="0.25">
      <c r="B27" s="15" t="s">
        <v>44</v>
      </c>
      <c r="C27" s="16" t="s">
        <v>45</v>
      </c>
      <c r="E27" s="27" t="s">
        <v>46</v>
      </c>
      <c r="F27" s="9"/>
      <c r="G27" s="9"/>
    </row>
    <row r="28" spans="2:7" x14ac:dyDescent="0.25">
      <c r="B28" s="15" t="s">
        <v>47</v>
      </c>
      <c r="C28" s="16" t="s">
        <v>48</v>
      </c>
      <c r="E28" s="27" t="s">
        <v>46</v>
      </c>
      <c r="F28" s="9"/>
      <c r="G28" s="9"/>
    </row>
    <row r="30" spans="2:7" ht="22.35" customHeight="1" x14ac:dyDescent="0.25">
      <c r="B30" s="8" t="s">
        <v>49</v>
      </c>
      <c r="C30" s="8"/>
      <c r="D30" s="8"/>
      <c r="E30" s="8"/>
      <c r="F30" s="8"/>
      <c r="G30" s="8"/>
    </row>
  </sheetData>
  <mergeCells count="17">
    <mergeCell ref="F28:G28"/>
    <mergeCell ref="B30:G30"/>
    <mergeCell ref="E12:F12"/>
    <mergeCell ref="E14:F14"/>
    <mergeCell ref="B19:G19"/>
    <mergeCell ref="B26:G26"/>
    <mergeCell ref="F27:G27"/>
    <mergeCell ref="E7:F7"/>
    <mergeCell ref="E8:F8"/>
    <mergeCell ref="E9:F9"/>
    <mergeCell ref="E10:F10"/>
    <mergeCell ref="E11:F11"/>
    <mergeCell ref="B2:G2"/>
    <mergeCell ref="B3:G3"/>
    <mergeCell ref="B5:C5"/>
    <mergeCell ref="E5:G5"/>
    <mergeCell ref="E6:F6"/>
  </mergeCells>
  <conditionalFormatting sqref="C20:C24">
    <cfRule type="cellIs" dxfId="12" priority="6" operator="equal">
      <formula>"Erledigt"</formula>
    </cfRule>
    <cfRule type="cellIs" dxfId="11" priority="7" operator="equal">
      <formula>"In Arbeit"</formula>
    </cfRule>
    <cfRule type="cellIs" dxfId="10" priority="8" operator="equal">
      <formula>"Offen"</formula>
    </cfRule>
  </conditionalFormatting>
  <conditionalFormatting sqref="F20:F23">
    <cfRule type="cellIs" dxfId="9" priority="21" operator="equal">
      <formula>"Erledigt"</formula>
    </cfRule>
    <cfRule type="cellIs" dxfId="8" priority="22" operator="equal">
      <formula>"In Arbeit"</formula>
    </cfRule>
    <cfRule type="cellIs" dxfId="7" priority="23" operator="equal">
      <formula>"Offen"</formula>
    </cfRule>
  </conditionalFormatting>
  <conditionalFormatting sqref="G6">
    <cfRule type="dataBar" priority="2">
      <dataBar>
        <cfvo type="num" val="0"/>
        <cfvo type="num" val="1"/>
        <color rgb="FFE4572E"/>
      </dataBar>
      <extLst>
        <ext xmlns:x14="http://schemas.microsoft.com/office/spreadsheetml/2009/9/main" uri="{B025F937-C7B1-47D3-B67F-A62EFF666E3E}">
          <x14:id>{849CF1D2-5EEB-4D1C-B07E-86192715437F}</x14:id>
        </ext>
      </extLst>
    </cfRule>
  </conditionalFormatting>
  <conditionalFormatting sqref="G14">
    <cfRule type="cellIs" dxfId="6" priority="3" operator="equal">
      <formula>"Abgeschlossen"</formula>
    </cfRule>
    <cfRule type="cellIs" dxfId="5" priority="4" operator="equal">
      <formula>"In Bearbeitung"</formula>
    </cfRule>
    <cfRule type="cellIs" dxfId="4" priority="5" operator="equal">
      <formula>"Überfällig"</formula>
    </cfRule>
  </conditionalFormatting>
  <pageMargins left="0.75" right="0.75" top="1" bottom="1" header="0.511811023622047" footer="0.511811023622047"/>
  <pageSetup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9CF1D2-5EEB-4D1C-B07E-86192715437F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4572E"/>
            </x14:dataBar>
          </x14:cfRule>
          <xm:sqref>G6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4486F"/>
    <pageSetUpPr fitToPage="1"/>
  </sheetPr>
  <dimension ref="B1:M50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22" customWidth="1"/>
    <col min="3" max="8" width="15" customWidth="1"/>
    <col min="9" max="10" width="13" customWidth="1"/>
    <col min="11" max="11" width="3" customWidth="1"/>
    <col min="13" max="13" width="13" hidden="1" customWidth="1"/>
  </cols>
  <sheetData>
    <row r="1" spans="2:13" x14ac:dyDescent="0.25">
      <c r="M1" s="29" t="s">
        <v>50</v>
      </c>
    </row>
    <row r="2" spans="2:13" ht="31.5" customHeight="1" x14ac:dyDescent="0.25">
      <c r="B2" s="7" t="s">
        <v>51</v>
      </c>
      <c r="C2" s="7"/>
      <c r="D2" s="7"/>
      <c r="E2" s="7"/>
      <c r="F2" s="7"/>
      <c r="G2" s="7"/>
      <c r="H2" s="7"/>
      <c r="I2" s="7"/>
      <c r="J2" s="7"/>
      <c r="M2" s="30" t="str">
        <f>H6</f>
        <v>Erledigt</v>
      </c>
    </row>
    <row r="3" spans="2:13" ht="19.5" customHeight="1" x14ac:dyDescent="0.25">
      <c r="B3" s="6" t="str">
        <f>"Reklamation "&amp;Deckblatt!$C$6&amp;"   ·   Kunde: "&amp;Deckblatt!$C$7&amp;"   ·   Artikel: "&amp;Deckblatt!$C$9&amp;" "&amp;Deckblatt!$C$10</f>
        <v>Reklamation 8D-2026-0042   ·   Kunde: Nordlicht Systeme AG   ·   Artikel: BT-4820-03 Aluminium-Gehäusedeckel</v>
      </c>
      <c r="C3" s="6"/>
      <c r="D3" s="6"/>
      <c r="E3" s="6"/>
      <c r="F3" s="6"/>
      <c r="G3" s="6"/>
      <c r="H3" s="6"/>
      <c r="I3" s="6"/>
      <c r="J3" s="6"/>
      <c r="M3" s="30" t="str">
        <f>H10</f>
        <v>Erledigt</v>
      </c>
    </row>
    <row r="4" spans="2:13" x14ac:dyDescent="0.25">
      <c r="M4" s="30" t="str">
        <f>H18</f>
        <v>Erledigt</v>
      </c>
    </row>
    <row r="5" spans="2:13" ht="21.75" customHeight="1" x14ac:dyDescent="0.25">
      <c r="B5" s="5" t="s">
        <v>52</v>
      </c>
      <c r="C5" s="5"/>
      <c r="D5" s="5"/>
      <c r="E5" s="5"/>
      <c r="F5" s="5"/>
      <c r="G5" s="5"/>
      <c r="H5" s="5"/>
      <c r="I5" s="5"/>
      <c r="J5" s="5"/>
      <c r="M5" s="30" t="str">
        <f>H28</f>
        <v>Erledigt</v>
      </c>
    </row>
    <row r="6" spans="2:13" x14ac:dyDescent="0.25">
      <c r="B6" s="31" t="s">
        <v>53</v>
      </c>
      <c r="C6" s="4" t="s">
        <v>54</v>
      </c>
      <c r="D6" s="4"/>
      <c r="E6" s="31" t="s">
        <v>55</v>
      </c>
      <c r="F6" s="33">
        <v>46056</v>
      </c>
      <c r="G6" s="31" t="s">
        <v>56</v>
      </c>
      <c r="H6" s="4" t="s">
        <v>57</v>
      </c>
      <c r="I6" s="4"/>
      <c r="M6" s="30" t="str">
        <f>H32</f>
        <v>Erledigt</v>
      </c>
    </row>
    <row r="7" spans="2:13" ht="37.5" customHeight="1" x14ac:dyDescent="0.25">
      <c r="B7" s="34" t="s">
        <v>58</v>
      </c>
      <c r="C7" s="3" t="s">
        <v>59</v>
      </c>
      <c r="D7" s="3"/>
      <c r="E7" s="3"/>
      <c r="F7" s="3"/>
      <c r="G7" s="3"/>
      <c r="H7" s="3"/>
      <c r="I7" s="3"/>
      <c r="J7" s="3"/>
      <c r="M7" s="30" t="str">
        <f>H36</f>
        <v>Erledigt</v>
      </c>
    </row>
    <row r="8" spans="2:13" ht="37.5" customHeight="1" x14ac:dyDescent="0.25">
      <c r="B8" s="34" t="s">
        <v>60</v>
      </c>
      <c r="C8" s="3" t="s">
        <v>61</v>
      </c>
      <c r="D8" s="3"/>
      <c r="E8" s="3"/>
      <c r="F8" s="3"/>
      <c r="G8" s="3"/>
      <c r="H8" s="3"/>
      <c r="I8" s="3"/>
      <c r="J8" s="3"/>
      <c r="M8" s="30" t="str">
        <f>H40</f>
        <v>Erledigt</v>
      </c>
    </row>
    <row r="9" spans="2:13" ht="21.75" customHeight="1" x14ac:dyDescent="0.25">
      <c r="B9" s="5" t="s">
        <v>62</v>
      </c>
      <c r="C9" s="5"/>
      <c r="D9" s="5"/>
      <c r="E9" s="5"/>
      <c r="F9" s="5"/>
      <c r="G9" s="5"/>
      <c r="H9" s="5"/>
      <c r="I9" s="5"/>
      <c r="J9" s="5"/>
      <c r="M9" s="30" t="str">
        <f>H44</f>
        <v>In Arbeit</v>
      </c>
    </row>
    <row r="10" spans="2:13" x14ac:dyDescent="0.25">
      <c r="B10" s="31" t="s">
        <v>53</v>
      </c>
      <c r="C10" s="4" t="s">
        <v>45</v>
      </c>
      <c r="D10" s="4"/>
      <c r="E10" s="31" t="s">
        <v>55</v>
      </c>
      <c r="F10" s="33">
        <v>46056</v>
      </c>
      <c r="G10" s="31" t="s">
        <v>56</v>
      </c>
      <c r="H10" s="4" t="s">
        <v>57</v>
      </c>
      <c r="I10" s="4"/>
      <c r="M10" s="30" t="str">
        <f>H48</f>
        <v>Offen</v>
      </c>
    </row>
    <row r="11" spans="2:13" ht="15" customHeight="1" x14ac:dyDescent="0.25">
      <c r="B11" s="35" t="s">
        <v>63</v>
      </c>
      <c r="C11" s="2" t="s">
        <v>64</v>
      </c>
      <c r="D11" s="2"/>
      <c r="E11" s="2"/>
      <c r="F11" s="2" t="s">
        <v>65</v>
      </c>
      <c r="G11" s="2"/>
      <c r="H11" s="2"/>
      <c r="I11" s="2" t="s">
        <v>66</v>
      </c>
      <c r="J11" s="2"/>
    </row>
    <row r="12" spans="2:13" x14ac:dyDescent="0.25">
      <c r="B12" s="36" t="s">
        <v>26</v>
      </c>
      <c r="C12" s="1" t="s">
        <v>45</v>
      </c>
      <c r="D12" s="1"/>
      <c r="E12" s="1"/>
      <c r="F12" s="1" t="s">
        <v>67</v>
      </c>
      <c r="G12" s="1"/>
      <c r="H12" s="1"/>
      <c r="I12" s="1" t="s">
        <v>68</v>
      </c>
      <c r="J12" s="1"/>
    </row>
    <row r="13" spans="2:13" x14ac:dyDescent="0.25">
      <c r="B13" s="36" t="s">
        <v>69</v>
      </c>
      <c r="C13" s="1" t="s">
        <v>54</v>
      </c>
      <c r="D13" s="1"/>
      <c r="E13" s="1"/>
      <c r="F13" s="1" t="s">
        <v>70</v>
      </c>
      <c r="G13" s="1"/>
      <c r="H13" s="1"/>
      <c r="I13" s="1" t="s">
        <v>71</v>
      </c>
      <c r="J13" s="1"/>
    </row>
    <row r="14" spans="2:13" x14ac:dyDescent="0.25">
      <c r="B14" s="36" t="s">
        <v>72</v>
      </c>
      <c r="C14" s="1" t="s">
        <v>73</v>
      </c>
      <c r="D14" s="1"/>
      <c r="E14" s="1"/>
      <c r="F14" s="1" t="s">
        <v>74</v>
      </c>
      <c r="G14" s="1"/>
      <c r="H14" s="1"/>
      <c r="I14" s="1" t="s">
        <v>75</v>
      </c>
      <c r="J14" s="1"/>
    </row>
    <row r="15" spans="2:13" x14ac:dyDescent="0.25">
      <c r="B15" s="36" t="s">
        <v>72</v>
      </c>
      <c r="C15" s="1" t="s">
        <v>76</v>
      </c>
      <c r="D15" s="1"/>
      <c r="E15" s="1"/>
      <c r="F15" s="1" t="s">
        <v>77</v>
      </c>
      <c r="G15" s="1"/>
      <c r="H15" s="1"/>
      <c r="I15" s="1" t="s">
        <v>78</v>
      </c>
      <c r="J15" s="1"/>
    </row>
    <row r="16" spans="2:13" x14ac:dyDescent="0.25">
      <c r="B16" s="36" t="s">
        <v>72</v>
      </c>
      <c r="C16" s="1" t="s">
        <v>79</v>
      </c>
      <c r="D16" s="1"/>
      <c r="E16" s="1"/>
      <c r="F16" s="1" t="s">
        <v>80</v>
      </c>
      <c r="G16" s="1"/>
      <c r="H16" s="1"/>
      <c r="I16" s="1" t="s">
        <v>81</v>
      </c>
      <c r="J16" s="1"/>
    </row>
    <row r="17" spans="2:10" ht="21.75" customHeight="1" x14ac:dyDescent="0.25">
      <c r="B17" s="5" t="s">
        <v>82</v>
      </c>
      <c r="C17" s="5"/>
      <c r="D17" s="5"/>
      <c r="E17" s="5"/>
      <c r="F17" s="5"/>
      <c r="G17" s="5"/>
      <c r="H17" s="5"/>
      <c r="I17" s="5"/>
      <c r="J17" s="5"/>
    </row>
    <row r="18" spans="2:10" x14ac:dyDescent="0.25">
      <c r="B18" s="31" t="s">
        <v>53</v>
      </c>
      <c r="C18" s="4" t="s">
        <v>54</v>
      </c>
      <c r="D18" s="4"/>
      <c r="E18" s="31" t="s">
        <v>55</v>
      </c>
      <c r="F18" s="33">
        <v>46058</v>
      </c>
      <c r="G18" s="31" t="s">
        <v>56</v>
      </c>
      <c r="H18" s="4" t="s">
        <v>57</v>
      </c>
      <c r="I18" s="4"/>
    </row>
    <row r="19" spans="2:10" ht="15" customHeight="1" x14ac:dyDescent="0.25">
      <c r="B19" s="35" t="s">
        <v>83</v>
      </c>
      <c r="C19" s="2" t="s">
        <v>84</v>
      </c>
      <c r="D19" s="2"/>
      <c r="E19" s="2"/>
      <c r="F19" s="2"/>
      <c r="G19" s="2"/>
      <c r="H19" s="2"/>
      <c r="I19" s="2"/>
      <c r="J19" s="2"/>
    </row>
    <row r="20" spans="2:10" ht="15" customHeight="1" x14ac:dyDescent="0.25">
      <c r="B20" s="36" t="s">
        <v>85</v>
      </c>
      <c r="C20" s="48" t="s">
        <v>86</v>
      </c>
      <c r="D20" s="48"/>
      <c r="E20" s="48"/>
      <c r="F20" s="48"/>
      <c r="G20" s="48"/>
      <c r="H20" s="48"/>
      <c r="I20" s="48"/>
      <c r="J20" s="48"/>
    </row>
    <row r="21" spans="2:10" ht="15" customHeight="1" x14ac:dyDescent="0.25">
      <c r="B21" s="36" t="s">
        <v>87</v>
      </c>
      <c r="C21" s="48" t="s">
        <v>88</v>
      </c>
      <c r="D21" s="48"/>
      <c r="E21" s="48"/>
      <c r="F21" s="48"/>
      <c r="G21" s="48"/>
      <c r="H21" s="48"/>
      <c r="I21" s="48"/>
      <c r="J21" s="48"/>
    </row>
    <row r="22" spans="2:10" ht="15" customHeight="1" x14ac:dyDescent="0.25">
      <c r="B22" s="36" t="s">
        <v>89</v>
      </c>
      <c r="C22" s="48" t="s">
        <v>90</v>
      </c>
      <c r="D22" s="48"/>
      <c r="E22" s="48"/>
      <c r="F22" s="48"/>
      <c r="G22" s="48"/>
      <c r="H22" s="48"/>
      <c r="I22" s="48"/>
      <c r="J22" s="48"/>
    </row>
    <row r="23" spans="2:10" ht="15" customHeight="1" x14ac:dyDescent="0.25">
      <c r="B23" s="36" t="s">
        <v>91</v>
      </c>
      <c r="C23" s="48" t="s">
        <v>92</v>
      </c>
      <c r="D23" s="48"/>
      <c r="E23" s="48"/>
      <c r="F23" s="48"/>
      <c r="G23" s="48"/>
      <c r="H23" s="48"/>
      <c r="I23" s="48"/>
      <c r="J23" s="48"/>
    </row>
    <row r="24" spans="2:10" ht="15" customHeight="1" x14ac:dyDescent="0.25">
      <c r="B24" s="36" t="s">
        <v>93</v>
      </c>
      <c r="C24" s="48" t="s">
        <v>94</v>
      </c>
      <c r="D24" s="48"/>
      <c r="E24" s="48"/>
      <c r="F24" s="48"/>
      <c r="G24" s="48"/>
      <c r="H24" s="48"/>
      <c r="I24" s="48"/>
      <c r="J24" s="48"/>
    </row>
    <row r="25" spans="2:10" ht="15" customHeight="1" x14ac:dyDescent="0.25">
      <c r="B25" s="36" t="s">
        <v>95</v>
      </c>
      <c r="C25" s="48" t="s">
        <v>96</v>
      </c>
      <c r="D25" s="48"/>
      <c r="E25" s="48"/>
      <c r="F25" s="48"/>
      <c r="G25" s="48"/>
      <c r="H25" s="48"/>
      <c r="I25" s="48"/>
      <c r="J25" s="48"/>
    </row>
    <row r="26" spans="2:10" ht="15" customHeight="1" x14ac:dyDescent="0.25">
      <c r="B26" s="36" t="s">
        <v>97</v>
      </c>
      <c r="C26" s="48" t="s">
        <v>98</v>
      </c>
      <c r="D26" s="48"/>
      <c r="E26" s="48"/>
      <c r="F26" s="48"/>
      <c r="G26" s="48"/>
      <c r="H26" s="48"/>
      <c r="I26" s="48"/>
      <c r="J26" s="48"/>
    </row>
    <row r="27" spans="2:10" ht="21.75" customHeight="1" x14ac:dyDescent="0.25">
      <c r="B27" s="5" t="s">
        <v>99</v>
      </c>
      <c r="C27" s="5"/>
      <c r="D27" s="5"/>
      <c r="E27" s="5"/>
      <c r="F27" s="5"/>
      <c r="G27" s="5"/>
      <c r="H27" s="5"/>
      <c r="I27" s="5"/>
      <c r="J27" s="5"/>
    </row>
    <row r="28" spans="2:10" x14ac:dyDescent="0.25">
      <c r="B28" s="31" t="s">
        <v>53</v>
      </c>
      <c r="C28" s="4" t="s">
        <v>76</v>
      </c>
      <c r="D28" s="4"/>
      <c r="E28" s="31" t="s">
        <v>55</v>
      </c>
      <c r="F28" s="33">
        <v>46059</v>
      </c>
      <c r="G28" s="31" t="s">
        <v>56</v>
      </c>
      <c r="H28" s="4" t="s">
        <v>57</v>
      </c>
      <c r="I28" s="4"/>
    </row>
    <row r="29" spans="2:10" ht="39.75" customHeight="1" x14ac:dyDescent="0.25">
      <c r="B29" s="34" t="s">
        <v>100</v>
      </c>
      <c r="C29" s="3" t="s">
        <v>101</v>
      </c>
      <c r="D29" s="3"/>
      <c r="E29" s="3"/>
      <c r="F29" s="3"/>
      <c r="G29" s="3"/>
      <c r="H29" s="3"/>
      <c r="I29" s="3"/>
      <c r="J29" s="3"/>
    </row>
    <row r="30" spans="2:10" ht="39.75" customHeight="1" x14ac:dyDescent="0.25">
      <c r="B30" s="34" t="s">
        <v>102</v>
      </c>
      <c r="C30" s="3" t="s">
        <v>103</v>
      </c>
      <c r="D30" s="3"/>
      <c r="E30" s="3"/>
      <c r="F30" s="3"/>
      <c r="G30" s="3"/>
      <c r="H30" s="3"/>
      <c r="I30" s="3"/>
      <c r="J30" s="3"/>
    </row>
    <row r="31" spans="2:10" ht="21.75" customHeight="1" x14ac:dyDescent="0.25">
      <c r="B31" s="5" t="s">
        <v>104</v>
      </c>
      <c r="C31" s="5"/>
      <c r="D31" s="5"/>
      <c r="E31" s="5"/>
      <c r="F31" s="5"/>
      <c r="G31" s="5"/>
      <c r="H31" s="5"/>
      <c r="I31" s="5"/>
      <c r="J31" s="5"/>
    </row>
    <row r="32" spans="2:10" x14ac:dyDescent="0.25">
      <c r="B32" s="31" t="s">
        <v>53</v>
      </c>
      <c r="C32" s="4" t="s">
        <v>79</v>
      </c>
      <c r="D32" s="4"/>
      <c r="E32" s="31" t="s">
        <v>55</v>
      </c>
      <c r="F32" s="33">
        <v>46065</v>
      </c>
      <c r="G32" s="31" t="s">
        <v>56</v>
      </c>
      <c r="H32" s="4" t="s">
        <v>57</v>
      </c>
      <c r="I32" s="4"/>
    </row>
    <row r="33" spans="2:10" ht="39.75" customHeight="1" x14ac:dyDescent="0.25">
      <c r="B33" s="34" t="s">
        <v>105</v>
      </c>
      <c r="C33" s="3" t="s">
        <v>106</v>
      </c>
      <c r="D33" s="3"/>
      <c r="E33" s="3"/>
      <c r="F33" s="3"/>
      <c r="G33" s="3"/>
      <c r="H33" s="3"/>
      <c r="I33" s="3"/>
      <c r="J33" s="3"/>
    </row>
    <row r="34" spans="2:10" ht="39.75" customHeight="1" x14ac:dyDescent="0.25">
      <c r="B34" s="34" t="s">
        <v>107</v>
      </c>
      <c r="C34" s="3" t="s">
        <v>108</v>
      </c>
      <c r="D34" s="3"/>
      <c r="E34" s="3"/>
      <c r="F34" s="3"/>
      <c r="G34" s="3"/>
      <c r="H34" s="3"/>
      <c r="I34" s="3"/>
      <c r="J34" s="3"/>
    </row>
    <row r="35" spans="2:10" ht="21.75" customHeight="1" x14ac:dyDescent="0.25">
      <c r="B35" s="5" t="s">
        <v>109</v>
      </c>
      <c r="C35" s="5"/>
      <c r="D35" s="5"/>
      <c r="E35" s="5"/>
      <c r="F35" s="5"/>
      <c r="G35" s="5"/>
      <c r="H35" s="5"/>
      <c r="I35" s="5"/>
      <c r="J35" s="5"/>
    </row>
    <row r="36" spans="2:10" x14ac:dyDescent="0.25">
      <c r="B36" s="31" t="s">
        <v>53</v>
      </c>
      <c r="C36" s="4" t="s">
        <v>79</v>
      </c>
      <c r="D36" s="4"/>
      <c r="E36" s="31" t="s">
        <v>55</v>
      </c>
      <c r="F36" s="33">
        <v>46083</v>
      </c>
      <c r="G36" s="31" t="s">
        <v>56</v>
      </c>
      <c r="H36" s="4" t="s">
        <v>57</v>
      </c>
      <c r="I36" s="4"/>
    </row>
    <row r="37" spans="2:10" ht="39.75" customHeight="1" x14ac:dyDescent="0.25">
      <c r="B37" s="34" t="s">
        <v>110</v>
      </c>
      <c r="C37" s="3" t="s">
        <v>111</v>
      </c>
      <c r="D37" s="3"/>
      <c r="E37" s="3"/>
      <c r="F37" s="3"/>
      <c r="G37" s="3"/>
      <c r="H37" s="3"/>
      <c r="I37" s="3"/>
      <c r="J37" s="3"/>
    </row>
    <row r="38" spans="2:10" ht="39.75" customHeight="1" x14ac:dyDescent="0.25">
      <c r="B38" s="34" t="s">
        <v>112</v>
      </c>
      <c r="C38" s="3" t="s">
        <v>113</v>
      </c>
      <c r="D38" s="3"/>
      <c r="E38" s="3"/>
      <c r="F38" s="3"/>
      <c r="G38" s="3"/>
      <c r="H38" s="3"/>
      <c r="I38" s="3"/>
      <c r="J38" s="3"/>
    </row>
    <row r="39" spans="2:10" ht="21.75" customHeight="1" x14ac:dyDescent="0.25">
      <c r="B39" s="5" t="s">
        <v>114</v>
      </c>
      <c r="C39" s="5"/>
      <c r="D39" s="5"/>
      <c r="E39" s="5"/>
      <c r="F39" s="5"/>
      <c r="G39" s="5"/>
      <c r="H39" s="5"/>
      <c r="I39" s="5"/>
      <c r="J39" s="5"/>
    </row>
    <row r="40" spans="2:10" x14ac:dyDescent="0.25">
      <c r="B40" s="31" t="s">
        <v>53</v>
      </c>
      <c r="C40" s="4" t="s">
        <v>73</v>
      </c>
      <c r="D40" s="4"/>
      <c r="E40" s="31" t="s">
        <v>55</v>
      </c>
      <c r="F40" s="33">
        <v>46101</v>
      </c>
      <c r="G40" s="31" t="s">
        <v>56</v>
      </c>
      <c r="H40" s="4" t="s">
        <v>57</v>
      </c>
      <c r="I40" s="4"/>
    </row>
    <row r="41" spans="2:10" ht="39.75" customHeight="1" x14ac:dyDescent="0.25">
      <c r="B41" s="34" t="s">
        <v>115</v>
      </c>
      <c r="C41" s="3" t="s">
        <v>116</v>
      </c>
      <c r="D41" s="3"/>
      <c r="E41" s="3"/>
      <c r="F41" s="3"/>
      <c r="G41" s="3"/>
      <c r="H41" s="3"/>
      <c r="I41" s="3"/>
      <c r="J41" s="3"/>
    </row>
    <row r="42" spans="2:10" ht="39.75" customHeight="1" x14ac:dyDescent="0.25">
      <c r="B42" s="34" t="s">
        <v>117</v>
      </c>
      <c r="C42" s="3" t="s">
        <v>118</v>
      </c>
      <c r="D42" s="3"/>
      <c r="E42" s="3"/>
      <c r="F42" s="3"/>
      <c r="G42" s="3"/>
      <c r="H42" s="3"/>
      <c r="I42" s="3"/>
      <c r="J42" s="3"/>
    </row>
    <row r="43" spans="2:10" ht="21.75" customHeight="1" x14ac:dyDescent="0.25">
      <c r="B43" s="5" t="s">
        <v>119</v>
      </c>
      <c r="C43" s="5"/>
      <c r="D43" s="5"/>
      <c r="E43" s="5"/>
      <c r="F43" s="5"/>
      <c r="G43" s="5"/>
      <c r="H43" s="5"/>
      <c r="I43" s="5"/>
      <c r="J43" s="5"/>
    </row>
    <row r="44" spans="2:10" x14ac:dyDescent="0.25">
      <c r="B44" s="31" t="s">
        <v>53</v>
      </c>
      <c r="C44" s="4" t="s">
        <v>79</v>
      </c>
      <c r="D44" s="4"/>
      <c r="E44" s="31" t="s">
        <v>55</v>
      </c>
      <c r="F44" s="33">
        <v>46295</v>
      </c>
      <c r="G44" s="31" t="s">
        <v>56</v>
      </c>
      <c r="H44" s="4" t="s">
        <v>120</v>
      </c>
      <c r="I44" s="4"/>
    </row>
    <row r="45" spans="2:10" ht="39.75" customHeight="1" x14ac:dyDescent="0.25">
      <c r="B45" s="34" t="s">
        <v>121</v>
      </c>
      <c r="C45" s="3" t="s">
        <v>122</v>
      </c>
      <c r="D45" s="3"/>
      <c r="E45" s="3"/>
      <c r="F45" s="3"/>
      <c r="G45" s="3"/>
      <c r="H45" s="3"/>
      <c r="I45" s="3"/>
      <c r="J45" s="3"/>
    </row>
    <row r="46" spans="2:10" ht="39.75" customHeight="1" x14ac:dyDescent="0.25">
      <c r="B46" s="34" t="s">
        <v>123</v>
      </c>
      <c r="C46" s="3" t="s">
        <v>124</v>
      </c>
      <c r="D46" s="3"/>
      <c r="E46" s="3"/>
      <c r="F46" s="3"/>
      <c r="G46" s="3"/>
      <c r="H46" s="3"/>
      <c r="I46" s="3"/>
      <c r="J46" s="3"/>
    </row>
    <row r="47" spans="2:10" ht="21.75" customHeight="1" x14ac:dyDescent="0.25">
      <c r="B47" s="5" t="s">
        <v>125</v>
      </c>
      <c r="C47" s="5"/>
      <c r="D47" s="5"/>
      <c r="E47" s="5"/>
      <c r="F47" s="5"/>
      <c r="G47" s="5"/>
      <c r="H47" s="5"/>
      <c r="I47" s="5"/>
      <c r="J47" s="5"/>
    </row>
    <row r="48" spans="2:10" x14ac:dyDescent="0.25">
      <c r="B48" s="31" t="s">
        <v>53</v>
      </c>
      <c r="C48" s="4" t="s">
        <v>45</v>
      </c>
      <c r="D48" s="4"/>
      <c r="E48" s="31" t="s">
        <v>55</v>
      </c>
      <c r="F48" s="33">
        <v>46326</v>
      </c>
      <c r="G48" s="31" t="s">
        <v>56</v>
      </c>
      <c r="H48" s="4" t="s">
        <v>126</v>
      </c>
      <c r="I48" s="4"/>
    </row>
    <row r="49" spans="2:10" ht="37.5" customHeight="1" x14ac:dyDescent="0.25">
      <c r="B49" s="34" t="s">
        <v>127</v>
      </c>
      <c r="C49" s="3" t="s">
        <v>128</v>
      </c>
      <c r="D49" s="3"/>
      <c r="E49" s="3"/>
      <c r="F49" s="3"/>
      <c r="G49" s="3"/>
      <c r="H49" s="3"/>
      <c r="I49" s="3"/>
      <c r="J49" s="3"/>
    </row>
    <row r="50" spans="2:10" ht="37.5" customHeight="1" x14ac:dyDescent="0.25">
      <c r="B50" s="34" t="s">
        <v>129</v>
      </c>
      <c r="C50" s="3" t="s">
        <v>130</v>
      </c>
      <c r="D50" s="3"/>
      <c r="E50" s="3"/>
      <c r="F50" s="3"/>
      <c r="G50" s="3"/>
      <c r="H50" s="3"/>
      <c r="I50" s="3"/>
      <c r="J50" s="3"/>
    </row>
  </sheetData>
  <mergeCells count="69">
    <mergeCell ref="C50:J50"/>
    <mergeCell ref="C46:J46"/>
    <mergeCell ref="B47:J47"/>
    <mergeCell ref="C48:D48"/>
    <mergeCell ref="H48:I48"/>
    <mergeCell ref="C49:J49"/>
    <mergeCell ref="C42:J42"/>
    <mergeCell ref="B43:J43"/>
    <mergeCell ref="C44:D44"/>
    <mergeCell ref="H44:I44"/>
    <mergeCell ref="C45:J45"/>
    <mergeCell ref="C38:J38"/>
    <mergeCell ref="B39:J39"/>
    <mergeCell ref="C40:D40"/>
    <mergeCell ref="H40:I40"/>
    <mergeCell ref="C41:J41"/>
    <mergeCell ref="C34:J34"/>
    <mergeCell ref="B35:J35"/>
    <mergeCell ref="C36:D36"/>
    <mergeCell ref="H36:I36"/>
    <mergeCell ref="C37:J37"/>
    <mergeCell ref="C30:J30"/>
    <mergeCell ref="B31:J31"/>
    <mergeCell ref="C32:D32"/>
    <mergeCell ref="H32:I32"/>
    <mergeCell ref="C33:J33"/>
    <mergeCell ref="C26:J26"/>
    <mergeCell ref="B27:J27"/>
    <mergeCell ref="C28:D28"/>
    <mergeCell ref="H28:I28"/>
    <mergeCell ref="C29:J29"/>
    <mergeCell ref="C21:J21"/>
    <mergeCell ref="C22:J22"/>
    <mergeCell ref="C23:J23"/>
    <mergeCell ref="C24:J24"/>
    <mergeCell ref="C25:J25"/>
    <mergeCell ref="B17:J17"/>
    <mergeCell ref="C18:D18"/>
    <mergeCell ref="H18:I18"/>
    <mergeCell ref="C19:J19"/>
    <mergeCell ref="C20:J20"/>
    <mergeCell ref="C15:E15"/>
    <mergeCell ref="F15:H15"/>
    <mergeCell ref="I15:J15"/>
    <mergeCell ref="C16:E16"/>
    <mergeCell ref="F16:H16"/>
    <mergeCell ref="I16:J16"/>
    <mergeCell ref="C13:E13"/>
    <mergeCell ref="F13:H13"/>
    <mergeCell ref="I13:J13"/>
    <mergeCell ref="C14:E14"/>
    <mergeCell ref="F14:H14"/>
    <mergeCell ref="I14:J14"/>
    <mergeCell ref="C11:E11"/>
    <mergeCell ref="F11:H11"/>
    <mergeCell ref="I11:J11"/>
    <mergeCell ref="C12:E12"/>
    <mergeCell ref="F12:H12"/>
    <mergeCell ref="I12:J12"/>
    <mergeCell ref="C7:J7"/>
    <mergeCell ref="C8:J8"/>
    <mergeCell ref="B9:J9"/>
    <mergeCell ref="C10:D10"/>
    <mergeCell ref="H10:I10"/>
    <mergeCell ref="B2:J2"/>
    <mergeCell ref="B3:J3"/>
    <mergeCell ref="B5:J5"/>
    <mergeCell ref="C6:D6"/>
    <mergeCell ref="H6:I6"/>
  </mergeCells>
  <dataValidations count="1">
    <dataValidation type="list" allowBlank="1" sqref="H6 H10 H18 H28 H32 H36 H40 H44 H48" xr:uid="{00000000-0002-0000-0100-000000000000}">
      <formula1>"Offen,In Arbeit,Erledigt"</formula1>
      <formula2>0</formula2>
    </dataValidation>
  </dataValidations>
  <pageMargins left="0.75" right="0.75" top="1" bottom="1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4572E"/>
    <pageSetUpPr fitToPage="1"/>
  </sheetPr>
  <dimension ref="B2:L4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9" customWidth="1"/>
    <col min="4" max="4" width="34" customWidth="1"/>
    <col min="5" max="5" width="18" customWidth="1"/>
    <col min="6" max="6" width="16" customWidth="1"/>
    <col min="7" max="8" width="13" customWidth="1"/>
    <col min="9" max="9" width="12" customWidth="1"/>
    <col min="10" max="10" width="13" customWidth="1"/>
    <col min="11" max="11" width="22" customWidth="1"/>
    <col min="12" max="12" width="13" hidden="1" customWidth="1"/>
  </cols>
  <sheetData>
    <row r="2" spans="2:12" ht="31.5" customHeight="1" x14ac:dyDescent="0.25">
      <c r="B2" s="7" t="s">
        <v>131</v>
      </c>
      <c r="C2" s="7"/>
      <c r="D2" s="7"/>
      <c r="E2" s="7"/>
      <c r="F2" s="7"/>
      <c r="G2" s="7"/>
      <c r="H2" s="7"/>
      <c r="I2" s="7"/>
      <c r="J2" s="7"/>
      <c r="K2" s="7"/>
    </row>
    <row r="3" spans="2:12" ht="18" customHeight="1" x14ac:dyDescent="0.25">
      <c r="B3" s="6" t="s">
        <v>132</v>
      </c>
      <c r="C3" s="6"/>
      <c r="D3" s="6"/>
      <c r="E3" s="6"/>
      <c r="F3" s="6"/>
      <c r="G3" s="6"/>
      <c r="H3" s="6"/>
      <c r="I3" s="6"/>
      <c r="J3" s="6"/>
      <c r="K3" s="6"/>
    </row>
    <row r="4" spans="2:12" ht="24" customHeight="1" x14ac:dyDescent="0.25">
      <c r="B4" s="39" t="s">
        <v>133</v>
      </c>
      <c r="C4" s="39" t="s">
        <v>134</v>
      </c>
      <c r="D4" s="39" t="s">
        <v>135</v>
      </c>
      <c r="E4" s="39" t="s">
        <v>136</v>
      </c>
      <c r="F4" s="39" t="s">
        <v>53</v>
      </c>
      <c r="G4" s="39" t="s">
        <v>55</v>
      </c>
      <c r="H4" s="39" t="s">
        <v>137</v>
      </c>
      <c r="I4" s="39" t="s">
        <v>56</v>
      </c>
      <c r="J4" s="39" t="s">
        <v>138</v>
      </c>
      <c r="K4" s="39" t="s">
        <v>139</v>
      </c>
    </row>
    <row r="5" spans="2:12" ht="30" customHeight="1" x14ac:dyDescent="0.25">
      <c r="B5" s="40">
        <v>1</v>
      </c>
      <c r="C5" s="41" t="s">
        <v>140</v>
      </c>
      <c r="D5" s="38" t="s">
        <v>141</v>
      </c>
      <c r="E5" s="37" t="s">
        <v>100</v>
      </c>
      <c r="F5" s="37" t="s">
        <v>76</v>
      </c>
      <c r="G5" s="33">
        <v>46059</v>
      </c>
      <c r="H5" s="33">
        <v>46059</v>
      </c>
      <c r="I5" s="42" t="s">
        <v>57</v>
      </c>
      <c r="J5" s="32" t="s">
        <v>142</v>
      </c>
      <c r="K5" s="43" t="s">
        <v>143</v>
      </c>
      <c r="L5">
        <f t="shared" ref="L5:L44" ca="1" si="0">IF(AND($I5&lt;&gt;"Erledigt",ISNUMBER($G5),$G5&lt;TODAY()),1,0)</f>
        <v>0</v>
      </c>
    </row>
    <row r="6" spans="2:12" ht="30" customHeight="1" x14ac:dyDescent="0.25">
      <c r="B6" s="40">
        <v>2</v>
      </c>
      <c r="C6" s="41" t="s">
        <v>140</v>
      </c>
      <c r="D6" s="38" t="s">
        <v>144</v>
      </c>
      <c r="E6" s="37" t="s">
        <v>100</v>
      </c>
      <c r="F6" s="37" t="s">
        <v>73</v>
      </c>
      <c r="G6" s="33">
        <v>46059</v>
      </c>
      <c r="H6" s="33">
        <v>46059</v>
      </c>
      <c r="I6" s="42" t="s">
        <v>57</v>
      </c>
      <c r="J6" s="32" t="s">
        <v>142</v>
      </c>
      <c r="K6" s="43" t="s">
        <v>145</v>
      </c>
      <c r="L6">
        <f t="shared" ca="1" si="0"/>
        <v>0</v>
      </c>
    </row>
    <row r="7" spans="2:12" ht="30" customHeight="1" x14ac:dyDescent="0.25">
      <c r="B7" s="40">
        <v>3</v>
      </c>
      <c r="C7" s="41" t="s">
        <v>146</v>
      </c>
      <c r="D7" s="38" t="s">
        <v>147</v>
      </c>
      <c r="E7" s="37" t="s">
        <v>148</v>
      </c>
      <c r="F7" s="37" t="s">
        <v>79</v>
      </c>
      <c r="G7" s="33">
        <v>46083</v>
      </c>
      <c r="H7" s="33">
        <v>46080</v>
      </c>
      <c r="I7" s="42" t="s">
        <v>57</v>
      </c>
      <c r="J7" s="32" t="s">
        <v>142</v>
      </c>
      <c r="K7" s="43" t="s">
        <v>149</v>
      </c>
      <c r="L7">
        <f t="shared" ca="1" si="0"/>
        <v>0</v>
      </c>
    </row>
    <row r="8" spans="2:12" ht="30" customHeight="1" x14ac:dyDescent="0.25">
      <c r="B8" s="40">
        <v>4</v>
      </c>
      <c r="C8" s="41" t="s">
        <v>146</v>
      </c>
      <c r="D8" s="38" t="s">
        <v>150</v>
      </c>
      <c r="E8" s="37" t="s">
        <v>148</v>
      </c>
      <c r="F8" s="37" t="s">
        <v>54</v>
      </c>
      <c r="G8" s="33">
        <v>46083</v>
      </c>
      <c r="H8" s="33">
        <v>46085</v>
      </c>
      <c r="I8" s="42" t="s">
        <v>57</v>
      </c>
      <c r="J8" s="32" t="s">
        <v>142</v>
      </c>
      <c r="K8" s="43" t="s">
        <v>151</v>
      </c>
      <c r="L8">
        <f t="shared" ca="1" si="0"/>
        <v>0</v>
      </c>
    </row>
    <row r="9" spans="2:12" ht="30" customHeight="1" x14ac:dyDescent="0.25">
      <c r="B9" s="40">
        <v>5</v>
      </c>
      <c r="C9" s="41" t="s">
        <v>152</v>
      </c>
      <c r="D9" s="38" t="s">
        <v>153</v>
      </c>
      <c r="E9" s="37" t="s">
        <v>148</v>
      </c>
      <c r="F9" s="37" t="s">
        <v>73</v>
      </c>
      <c r="G9" s="33">
        <v>46091</v>
      </c>
      <c r="H9" s="33">
        <v>46090</v>
      </c>
      <c r="I9" s="42" t="s">
        <v>57</v>
      </c>
      <c r="J9" s="32" t="s">
        <v>142</v>
      </c>
      <c r="K9" s="43" t="s">
        <v>154</v>
      </c>
      <c r="L9">
        <f t="shared" ca="1" si="0"/>
        <v>0</v>
      </c>
    </row>
    <row r="10" spans="2:12" ht="30" customHeight="1" x14ac:dyDescent="0.25">
      <c r="B10" s="40">
        <v>6</v>
      </c>
      <c r="C10" s="41" t="s">
        <v>152</v>
      </c>
      <c r="D10" s="38" t="s">
        <v>155</v>
      </c>
      <c r="E10" s="37" t="s">
        <v>148</v>
      </c>
      <c r="F10" s="37" t="s">
        <v>54</v>
      </c>
      <c r="G10" s="33">
        <v>46127</v>
      </c>
      <c r="H10" s="33">
        <v>46122</v>
      </c>
      <c r="I10" s="42" t="s">
        <v>57</v>
      </c>
      <c r="J10" s="32" t="s">
        <v>142</v>
      </c>
      <c r="K10" s="43" t="s">
        <v>156</v>
      </c>
      <c r="L10">
        <f t="shared" ca="1" si="0"/>
        <v>0</v>
      </c>
    </row>
    <row r="11" spans="2:12" ht="30" customHeight="1" x14ac:dyDescent="0.25">
      <c r="B11" s="40">
        <v>7</v>
      </c>
      <c r="C11" s="41" t="s">
        <v>157</v>
      </c>
      <c r="D11" s="38" t="s">
        <v>158</v>
      </c>
      <c r="E11" s="37" t="s">
        <v>159</v>
      </c>
      <c r="F11" s="37" t="s">
        <v>79</v>
      </c>
      <c r="G11" s="33">
        <v>46295</v>
      </c>
      <c r="H11" s="32"/>
      <c r="I11" s="42" t="s">
        <v>120</v>
      </c>
      <c r="J11" s="32" t="s">
        <v>126</v>
      </c>
      <c r="K11" s="43" t="s">
        <v>160</v>
      </c>
      <c r="L11">
        <f t="shared" ca="1" si="0"/>
        <v>0</v>
      </c>
    </row>
    <row r="12" spans="2:12" ht="30" customHeight="1" x14ac:dyDescent="0.25">
      <c r="B12" s="40">
        <v>8</v>
      </c>
      <c r="C12" s="41" t="s">
        <v>157</v>
      </c>
      <c r="D12" s="38" t="s">
        <v>161</v>
      </c>
      <c r="E12" s="37" t="s">
        <v>159</v>
      </c>
      <c r="F12" s="37" t="s">
        <v>76</v>
      </c>
      <c r="G12" s="33">
        <v>46295</v>
      </c>
      <c r="H12" s="32"/>
      <c r="I12" s="42" t="s">
        <v>120</v>
      </c>
      <c r="J12" s="32" t="s">
        <v>126</v>
      </c>
      <c r="K12" s="43" t="s">
        <v>162</v>
      </c>
      <c r="L12">
        <f t="shared" ca="1" si="0"/>
        <v>0</v>
      </c>
    </row>
    <row r="13" spans="2:12" ht="30" customHeight="1" x14ac:dyDescent="0.25">
      <c r="B13" s="40">
        <v>9</v>
      </c>
      <c r="C13" s="41" t="s">
        <v>163</v>
      </c>
      <c r="D13" s="38" t="s">
        <v>164</v>
      </c>
      <c r="E13" s="37" t="s">
        <v>159</v>
      </c>
      <c r="F13" s="37" t="s">
        <v>45</v>
      </c>
      <c r="G13" s="33">
        <v>46326</v>
      </c>
      <c r="H13" s="32"/>
      <c r="I13" s="42" t="s">
        <v>126</v>
      </c>
      <c r="J13" s="32" t="s">
        <v>126</v>
      </c>
      <c r="K13" s="43" t="s">
        <v>165</v>
      </c>
      <c r="L13">
        <f t="shared" ca="1" si="0"/>
        <v>0</v>
      </c>
    </row>
    <row r="14" spans="2:12" ht="15.75" customHeight="1" x14ac:dyDescent="0.25">
      <c r="B14" s="44"/>
      <c r="C14" s="44"/>
      <c r="D14" s="28"/>
      <c r="E14" s="28"/>
      <c r="F14" s="28"/>
      <c r="G14" s="28"/>
      <c r="H14" s="28"/>
      <c r="I14" s="28"/>
      <c r="J14" s="28"/>
      <c r="K14" s="28"/>
      <c r="L14">
        <f t="shared" ca="1" si="0"/>
        <v>0</v>
      </c>
    </row>
    <row r="15" spans="2:12" ht="15.75" customHeight="1" x14ac:dyDescent="0.25">
      <c r="B15" s="44"/>
      <c r="C15" s="44"/>
      <c r="D15" s="28"/>
      <c r="E15" s="28"/>
      <c r="F15" s="28"/>
      <c r="G15" s="28"/>
      <c r="H15" s="28"/>
      <c r="I15" s="28"/>
      <c r="J15" s="28"/>
      <c r="K15" s="28"/>
      <c r="L15">
        <f t="shared" ca="1" si="0"/>
        <v>0</v>
      </c>
    </row>
    <row r="16" spans="2:12" ht="15.75" customHeight="1" x14ac:dyDescent="0.25">
      <c r="B16" s="44"/>
      <c r="C16" s="44"/>
      <c r="D16" s="28"/>
      <c r="E16" s="28"/>
      <c r="F16" s="28"/>
      <c r="G16" s="28"/>
      <c r="H16" s="28"/>
      <c r="I16" s="28"/>
      <c r="J16" s="28"/>
      <c r="K16" s="28"/>
      <c r="L16">
        <f t="shared" ca="1" si="0"/>
        <v>0</v>
      </c>
    </row>
    <row r="17" spans="2:12" ht="15.75" customHeight="1" x14ac:dyDescent="0.25">
      <c r="B17" s="44"/>
      <c r="C17" s="44"/>
      <c r="D17" s="28"/>
      <c r="E17" s="28"/>
      <c r="F17" s="28"/>
      <c r="G17" s="28"/>
      <c r="H17" s="28"/>
      <c r="I17" s="28"/>
      <c r="J17" s="28"/>
      <c r="K17" s="28"/>
      <c r="L17">
        <f t="shared" ca="1" si="0"/>
        <v>0</v>
      </c>
    </row>
    <row r="18" spans="2:12" ht="15.75" customHeight="1" x14ac:dyDescent="0.25">
      <c r="B18" s="44"/>
      <c r="C18" s="44"/>
      <c r="D18" s="28"/>
      <c r="E18" s="28"/>
      <c r="F18" s="28"/>
      <c r="G18" s="28"/>
      <c r="H18" s="28"/>
      <c r="I18" s="28"/>
      <c r="J18" s="28"/>
      <c r="K18" s="28"/>
      <c r="L18">
        <f t="shared" ca="1" si="0"/>
        <v>0</v>
      </c>
    </row>
    <row r="19" spans="2:12" ht="15.75" customHeight="1" x14ac:dyDescent="0.25">
      <c r="B19" s="44"/>
      <c r="C19" s="44"/>
      <c r="D19" s="28"/>
      <c r="E19" s="28"/>
      <c r="F19" s="28"/>
      <c r="G19" s="28"/>
      <c r="H19" s="28"/>
      <c r="I19" s="28"/>
      <c r="J19" s="28"/>
      <c r="K19" s="28"/>
      <c r="L19">
        <f t="shared" ca="1" si="0"/>
        <v>0</v>
      </c>
    </row>
    <row r="20" spans="2:12" ht="15.75" customHeight="1" x14ac:dyDescent="0.25">
      <c r="B20" s="44"/>
      <c r="C20" s="44"/>
      <c r="D20" s="28"/>
      <c r="E20" s="28"/>
      <c r="F20" s="28"/>
      <c r="G20" s="28"/>
      <c r="H20" s="28"/>
      <c r="I20" s="28"/>
      <c r="J20" s="28"/>
      <c r="K20" s="28"/>
      <c r="L20">
        <f t="shared" ca="1" si="0"/>
        <v>0</v>
      </c>
    </row>
    <row r="21" spans="2:12" ht="15.75" customHeight="1" x14ac:dyDescent="0.25">
      <c r="B21" s="44"/>
      <c r="C21" s="44"/>
      <c r="D21" s="28"/>
      <c r="E21" s="28"/>
      <c r="F21" s="28"/>
      <c r="G21" s="28"/>
      <c r="H21" s="28"/>
      <c r="I21" s="28"/>
      <c r="J21" s="28"/>
      <c r="K21" s="28"/>
      <c r="L21">
        <f t="shared" ca="1" si="0"/>
        <v>0</v>
      </c>
    </row>
    <row r="22" spans="2:12" ht="15.75" customHeight="1" x14ac:dyDescent="0.25">
      <c r="B22" s="44"/>
      <c r="C22" s="44"/>
      <c r="D22" s="28"/>
      <c r="E22" s="28"/>
      <c r="F22" s="28"/>
      <c r="G22" s="28"/>
      <c r="H22" s="28"/>
      <c r="I22" s="28"/>
      <c r="J22" s="28"/>
      <c r="K22" s="28"/>
      <c r="L22">
        <f t="shared" ca="1" si="0"/>
        <v>0</v>
      </c>
    </row>
    <row r="23" spans="2:12" ht="15.75" customHeight="1" x14ac:dyDescent="0.25">
      <c r="B23" s="44"/>
      <c r="C23" s="44"/>
      <c r="D23" s="28"/>
      <c r="E23" s="28"/>
      <c r="F23" s="28"/>
      <c r="G23" s="28"/>
      <c r="H23" s="28"/>
      <c r="I23" s="28"/>
      <c r="J23" s="28"/>
      <c r="K23" s="28"/>
      <c r="L23">
        <f t="shared" ca="1" si="0"/>
        <v>0</v>
      </c>
    </row>
    <row r="24" spans="2:12" ht="15.75" customHeight="1" x14ac:dyDescent="0.25">
      <c r="B24" s="44"/>
      <c r="C24" s="44"/>
      <c r="D24" s="28"/>
      <c r="E24" s="28"/>
      <c r="F24" s="28"/>
      <c r="G24" s="28"/>
      <c r="H24" s="28"/>
      <c r="I24" s="28"/>
      <c r="J24" s="28"/>
      <c r="K24" s="28"/>
      <c r="L24">
        <f t="shared" ca="1" si="0"/>
        <v>0</v>
      </c>
    </row>
    <row r="25" spans="2:12" ht="15.75" customHeight="1" x14ac:dyDescent="0.25">
      <c r="B25" s="44"/>
      <c r="C25" s="44"/>
      <c r="D25" s="28"/>
      <c r="E25" s="28"/>
      <c r="F25" s="28"/>
      <c r="G25" s="28"/>
      <c r="H25" s="28"/>
      <c r="I25" s="28"/>
      <c r="J25" s="28"/>
      <c r="K25" s="28"/>
      <c r="L25">
        <f t="shared" ca="1" si="0"/>
        <v>0</v>
      </c>
    </row>
    <row r="26" spans="2:12" ht="15.75" customHeight="1" x14ac:dyDescent="0.25">
      <c r="B26" s="44"/>
      <c r="C26" s="44"/>
      <c r="D26" s="28"/>
      <c r="E26" s="28"/>
      <c r="F26" s="28"/>
      <c r="G26" s="28"/>
      <c r="H26" s="28"/>
      <c r="I26" s="28"/>
      <c r="J26" s="28"/>
      <c r="K26" s="28"/>
      <c r="L26">
        <f t="shared" ca="1" si="0"/>
        <v>0</v>
      </c>
    </row>
    <row r="27" spans="2:12" ht="15.75" customHeight="1" x14ac:dyDescent="0.25">
      <c r="B27" s="44"/>
      <c r="C27" s="44"/>
      <c r="D27" s="28"/>
      <c r="E27" s="28"/>
      <c r="F27" s="28"/>
      <c r="G27" s="28"/>
      <c r="H27" s="28"/>
      <c r="I27" s="28"/>
      <c r="J27" s="28"/>
      <c r="K27" s="28"/>
      <c r="L27">
        <f t="shared" ca="1" si="0"/>
        <v>0</v>
      </c>
    </row>
    <row r="28" spans="2:12" ht="15.75" customHeight="1" x14ac:dyDescent="0.25">
      <c r="B28" s="44"/>
      <c r="C28" s="44"/>
      <c r="D28" s="28"/>
      <c r="E28" s="28"/>
      <c r="F28" s="28"/>
      <c r="G28" s="28"/>
      <c r="H28" s="28"/>
      <c r="I28" s="28"/>
      <c r="J28" s="28"/>
      <c r="K28" s="28"/>
      <c r="L28">
        <f t="shared" ca="1" si="0"/>
        <v>0</v>
      </c>
    </row>
    <row r="29" spans="2:12" ht="15.75" customHeight="1" x14ac:dyDescent="0.25">
      <c r="B29" s="44"/>
      <c r="C29" s="44"/>
      <c r="D29" s="28"/>
      <c r="E29" s="28"/>
      <c r="F29" s="28"/>
      <c r="G29" s="28"/>
      <c r="H29" s="28"/>
      <c r="I29" s="28"/>
      <c r="J29" s="28"/>
      <c r="K29" s="28"/>
      <c r="L29">
        <f t="shared" ca="1" si="0"/>
        <v>0</v>
      </c>
    </row>
    <row r="30" spans="2:12" ht="15.75" customHeight="1" x14ac:dyDescent="0.25">
      <c r="B30" s="44"/>
      <c r="C30" s="44"/>
      <c r="D30" s="28"/>
      <c r="E30" s="28"/>
      <c r="F30" s="28"/>
      <c r="G30" s="28"/>
      <c r="H30" s="28"/>
      <c r="I30" s="28"/>
      <c r="J30" s="28"/>
      <c r="K30" s="28"/>
      <c r="L30">
        <f t="shared" ca="1" si="0"/>
        <v>0</v>
      </c>
    </row>
    <row r="31" spans="2:12" ht="15.75" customHeight="1" x14ac:dyDescent="0.25">
      <c r="B31" s="44"/>
      <c r="C31" s="44"/>
      <c r="D31" s="28"/>
      <c r="E31" s="28"/>
      <c r="F31" s="28"/>
      <c r="G31" s="28"/>
      <c r="H31" s="28"/>
      <c r="I31" s="28"/>
      <c r="J31" s="28"/>
      <c r="K31" s="28"/>
      <c r="L31">
        <f t="shared" ca="1" si="0"/>
        <v>0</v>
      </c>
    </row>
    <row r="32" spans="2:12" ht="15.75" customHeight="1" x14ac:dyDescent="0.25">
      <c r="B32" s="44"/>
      <c r="C32" s="44"/>
      <c r="D32" s="28"/>
      <c r="E32" s="28"/>
      <c r="F32" s="28"/>
      <c r="G32" s="28"/>
      <c r="H32" s="28"/>
      <c r="I32" s="28"/>
      <c r="J32" s="28"/>
      <c r="K32" s="28"/>
      <c r="L32">
        <f t="shared" ca="1" si="0"/>
        <v>0</v>
      </c>
    </row>
    <row r="33" spans="2:12" ht="15.75" customHeight="1" x14ac:dyDescent="0.25">
      <c r="B33" s="44"/>
      <c r="C33" s="44"/>
      <c r="D33" s="28"/>
      <c r="E33" s="28"/>
      <c r="F33" s="28"/>
      <c r="G33" s="28"/>
      <c r="H33" s="28"/>
      <c r="I33" s="28"/>
      <c r="J33" s="28"/>
      <c r="K33" s="28"/>
      <c r="L33">
        <f t="shared" ca="1" si="0"/>
        <v>0</v>
      </c>
    </row>
    <row r="34" spans="2:12" ht="15.75" customHeight="1" x14ac:dyDescent="0.25">
      <c r="B34" s="44"/>
      <c r="C34" s="44"/>
      <c r="D34" s="28"/>
      <c r="E34" s="28"/>
      <c r="F34" s="28"/>
      <c r="G34" s="28"/>
      <c r="H34" s="28"/>
      <c r="I34" s="28"/>
      <c r="J34" s="28"/>
      <c r="K34" s="28"/>
      <c r="L34">
        <f t="shared" ca="1" si="0"/>
        <v>0</v>
      </c>
    </row>
    <row r="35" spans="2:12" ht="15.75" customHeight="1" x14ac:dyDescent="0.25">
      <c r="B35" s="44"/>
      <c r="C35" s="44"/>
      <c r="D35" s="28"/>
      <c r="E35" s="28"/>
      <c r="F35" s="28"/>
      <c r="G35" s="28"/>
      <c r="H35" s="28"/>
      <c r="I35" s="28"/>
      <c r="J35" s="28"/>
      <c r="K35" s="28"/>
      <c r="L35">
        <f t="shared" ca="1" si="0"/>
        <v>0</v>
      </c>
    </row>
    <row r="36" spans="2:12" ht="15.75" customHeight="1" x14ac:dyDescent="0.25">
      <c r="B36" s="44"/>
      <c r="C36" s="44"/>
      <c r="D36" s="28"/>
      <c r="E36" s="28"/>
      <c r="F36" s="28"/>
      <c r="G36" s="28"/>
      <c r="H36" s="28"/>
      <c r="I36" s="28"/>
      <c r="J36" s="28"/>
      <c r="K36" s="28"/>
      <c r="L36">
        <f t="shared" ca="1" si="0"/>
        <v>0</v>
      </c>
    </row>
    <row r="37" spans="2:12" ht="15.75" customHeight="1" x14ac:dyDescent="0.25">
      <c r="B37" s="44"/>
      <c r="C37" s="44"/>
      <c r="D37" s="28"/>
      <c r="E37" s="28"/>
      <c r="F37" s="28"/>
      <c r="G37" s="28"/>
      <c r="H37" s="28"/>
      <c r="I37" s="28"/>
      <c r="J37" s="28"/>
      <c r="K37" s="28"/>
      <c r="L37">
        <f t="shared" ca="1" si="0"/>
        <v>0</v>
      </c>
    </row>
    <row r="38" spans="2:12" ht="15.75" customHeight="1" x14ac:dyDescent="0.25">
      <c r="B38" s="44"/>
      <c r="C38" s="44"/>
      <c r="D38" s="28"/>
      <c r="E38" s="28"/>
      <c r="F38" s="28"/>
      <c r="G38" s="28"/>
      <c r="H38" s="28"/>
      <c r="I38" s="28"/>
      <c r="J38" s="28"/>
      <c r="K38" s="28"/>
      <c r="L38">
        <f t="shared" ca="1" si="0"/>
        <v>0</v>
      </c>
    </row>
    <row r="39" spans="2:12" ht="15.75" customHeight="1" x14ac:dyDescent="0.25">
      <c r="B39" s="44"/>
      <c r="C39" s="44"/>
      <c r="D39" s="28"/>
      <c r="E39" s="28"/>
      <c r="F39" s="28"/>
      <c r="G39" s="28"/>
      <c r="H39" s="28"/>
      <c r="I39" s="28"/>
      <c r="J39" s="28"/>
      <c r="K39" s="28"/>
      <c r="L39">
        <f t="shared" ca="1" si="0"/>
        <v>0</v>
      </c>
    </row>
    <row r="40" spans="2:12" ht="15.75" customHeight="1" x14ac:dyDescent="0.25">
      <c r="B40" s="44"/>
      <c r="C40" s="44"/>
      <c r="D40" s="28"/>
      <c r="E40" s="28"/>
      <c r="F40" s="28"/>
      <c r="G40" s="28"/>
      <c r="H40" s="28"/>
      <c r="I40" s="28"/>
      <c r="J40" s="28"/>
      <c r="K40" s="28"/>
      <c r="L40">
        <f t="shared" ca="1" si="0"/>
        <v>0</v>
      </c>
    </row>
    <row r="41" spans="2:12" ht="15.75" customHeight="1" x14ac:dyDescent="0.25">
      <c r="B41" s="44"/>
      <c r="C41" s="44"/>
      <c r="D41" s="28"/>
      <c r="E41" s="28"/>
      <c r="F41" s="28"/>
      <c r="G41" s="28"/>
      <c r="H41" s="28"/>
      <c r="I41" s="28"/>
      <c r="J41" s="28"/>
      <c r="K41" s="28"/>
      <c r="L41">
        <f t="shared" ca="1" si="0"/>
        <v>0</v>
      </c>
    </row>
    <row r="42" spans="2:12" ht="15.75" customHeight="1" x14ac:dyDescent="0.25">
      <c r="B42" s="44"/>
      <c r="C42" s="44"/>
      <c r="D42" s="28"/>
      <c r="E42" s="28"/>
      <c r="F42" s="28"/>
      <c r="G42" s="28"/>
      <c r="H42" s="28"/>
      <c r="I42" s="28"/>
      <c r="J42" s="28"/>
      <c r="K42" s="28"/>
      <c r="L42">
        <f t="shared" ca="1" si="0"/>
        <v>0</v>
      </c>
    </row>
    <row r="43" spans="2:12" ht="15.75" customHeight="1" x14ac:dyDescent="0.25">
      <c r="B43" s="44"/>
      <c r="C43" s="44"/>
      <c r="D43" s="28"/>
      <c r="E43" s="28"/>
      <c r="F43" s="28"/>
      <c r="G43" s="28"/>
      <c r="H43" s="28"/>
      <c r="I43" s="28"/>
      <c r="J43" s="28"/>
      <c r="K43" s="28"/>
      <c r="L43">
        <f t="shared" ca="1" si="0"/>
        <v>0</v>
      </c>
    </row>
    <row r="44" spans="2:12" ht="15.75" customHeight="1" x14ac:dyDescent="0.25">
      <c r="B44" s="44"/>
      <c r="C44" s="44"/>
      <c r="D44" s="28"/>
      <c r="E44" s="28"/>
      <c r="F44" s="28"/>
      <c r="G44" s="28"/>
      <c r="H44" s="28"/>
      <c r="I44" s="28"/>
      <c r="J44" s="28"/>
      <c r="K44" s="28"/>
      <c r="L44">
        <f t="shared" ca="1" si="0"/>
        <v>0</v>
      </c>
    </row>
  </sheetData>
  <mergeCells count="2">
    <mergeCell ref="B2:K2"/>
    <mergeCell ref="B3:K3"/>
  </mergeCells>
  <conditionalFormatting sqref="G5:G44">
    <cfRule type="expression" dxfId="3" priority="5">
      <formula>AND($I5&lt;&gt;"Erledigt",ISNUMBER($G5),$G5&lt;TODAY())</formula>
    </cfRule>
  </conditionalFormatting>
  <conditionalFormatting sqref="I5:I44">
    <cfRule type="cellIs" dxfId="2" priority="2" operator="equal">
      <formula>"Erledigt"</formula>
    </cfRule>
    <cfRule type="cellIs" dxfId="1" priority="3" operator="equal">
      <formula>"In Arbeit"</formula>
    </cfRule>
    <cfRule type="cellIs" dxfId="0" priority="4" operator="equal">
      <formula>"Offen"</formula>
    </cfRule>
  </conditionalFormatting>
  <dataValidations count="4">
    <dataValidation type="list" allowBlank="1" sqref="E5:E44" xr:uid="{00000000-0002-0000-0200-000000000000}">
      <formula1>"Sofortmaßnahme,Abstellmaßnahme,Vorbeugemaßnahme"</formula1>
      <formula2>0</formula2>
    </dataValidation>
    <dataValidation type="list" allowBlank="1" sqref="I5:I44" xr:uid="{00000000-0002-0000-0200-000001000000}">
      <formula1>"Offen,In Arbeit,Erledigt"</formula1>
      <formula2>0</formula2>
    </dataValidation>
    <dataValidation type="list" allowBlank="1" sqref="J5:J44" xr:uid="{00000000-0002-0000-0200-000002000000}">
      <formula1>"Offen,Wirksam,Nicht wirksam"</formula1>
      <formula2>0</formula2>
    </dataValidation>
    <dataValidation type="list" allowBlank="1" sqref="C5:C44" xr:uid="{00000000-0002-0000-0200-000003000000}">
      <formula1>"D3,D4,D5,D6,D7,D8"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A6B7B"/>
  </sheetPr>
  <dimension ref="B2:F18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20" customWidth="1"/>
    <col min="3" max="3" width="40" customWidth="1"/>
    <col min="4" max="4" width="4" customWidth="1"/>
    <col min="5" max="5" width="18" customWidth="1"/>
    <col min="6" max="6" width="30" customWidth="1"/>
    <col min="7" max="7" width="3" customWidth="1"/>
  </cols>
  <sheetData>
    <row r="2" spans="2:6" ht="31.5" customHeight="1" x14ac:dyDescent="0.25">
      <c r="B2" s="7" t="s">
        <v>166</v>
      </c>
      <c r="C2" s="7"/>
      <c r="D2" s="7"/>
      <c r="E2" s="7"/>
      <c r="F2" s="7"/>
    </row>
    <row r="4" spans="2:6" ht="19.5" customHeight="1" x14ac:dyDescent="0.25">
      <c r="B4" s="5" t="s">
        <v>167</v>
      </c>
      <c r="C4" s="5"/>
      <c r="E4" s="5" t="s">
        <v>168</v>
      </c>
      <c r="F4" s="5"/>
    </row>
    <row r="5" spans="2:6" ht="30" customHeight="1" x14ac:dyDescent="0.25">
      <c r="B5" s="45" t="s">
        <v>169</v>
      </c>
      <c r="C5" s="38" t="s">
        <v>170</v>
      </c>
      <c r="E5" s="45" t="s">
        <v>171</v>
      </c>
      <c r="F5" s="38" t="s">
        <v>172</v>
      </c>
    </row>
    <row r="6" spans="2:6" ht="30" customHeight="1" x14ac:dyDescent="0.25">
      <c r="B6" s="45" t="s">
        <v>173</v>
      </c>
      <c r="C6" s="38" t="s">
        <v>174</v>
      </c>
      <c r="E6" s="45" t="s">
        <v>175</v>
      </c>
      <c r="F6" s="38" t="s">
        <v>176</v>
      </c>
    </row>
    <row r="7" spans="2:6" ht="30" customHeight="1" x14ac:dyDescent="0.25">
      <c r="B7" s="45" t="s">
        <v>177</v>
      </c>
      <c r="C7" s="38" t="s">
        <v>178</v>
      </c>
      <c r="E7" s="45" t="s">
        <v>179</v>
      </c>
      <c r="F7" s="38" t="s">
        <v>180</v>
      </c>
    </row>
    <row r="8" spans="2:6" ht="30" customHeight="1" x14ac:dyDescent="0.25">
      <c r="B8" s="45" t="s">
        <v>181</v>
      </c>
      <c r="C8" s="38" t="s">
        <v>182</v>
      </c>
      <c r="E8" s="45" t="s">
        <v>183</v>
      </c>
      <c r="F8" s="38" t="s">
        <v>184</v>
      </c>
    </row>
    <row r="9" spans="2:6" ht="30" customHeight="1" x14ac:dyDescent="0.25">
      <c r="B9" s="45" t="s">
        <v>185</v>
      </c>
      <c r="C9" s="38" t="s">
        <v>186</v>
      </c>
      <c r="E9" s="45" t="s">
        <v>187</v>
      </c>
      <c r="F9" s="38" t="s">
        <v>188</v>
      </c>
    </row>
    <row r="10" spans="2:6" ht="30" customHeight="1" x14ac:dyDescent="0.25">
      <c r="B10" s="46" t="s">
        <v>189</v>
      </c>
      <c r="C10" s="47" t="s">
        <v>190</v>
      </c>
      <c r="E10" s="45" t="s">
        <v>191</v>
      </c>
      <c r="F10" s="38" t="s">
        <v>192</v>
      </c>
    </row>
    <row r="11" spans="2:6" ht="23.85" customHeight="1" x14ac:dyDescent="0.25">
      <c r="E11" s="49" t="s">
        <v>193</v>
      </c>
      <c r="F11" s="49"/>
    </row>
    <row r="12" spans="2:6" ht="19.5" customHeight="1" x14ac:dyDescent="0.25">
      <c r="B12" s="5" t="s">
        <v>194</v>
      </c>
      <c r="C12" s="5"/>
    </row>
    <row r="13" spans="2:6" ht="30" customHeight="1" x14ac:dyDescent="0.25">
      <c r="B13" s="45" t="s">
        <v>169</v>
      </c>
      <c r="C13" s="38" t="s">
        <v>195</v>
      </c>
    </row>
    <row r="14" spans="2:6" ht="30" customHeight="1" x14ac:dyDescent="0.25">
      <c r="B14" s="45" t="s">
        <v>173</v>
      </c>
      <c r="C14" s="38" t="s">
        <v>196</v>
      </c>
    </row>
    <row r="15" spans="2:6" ht="30" customHeight="1" x14ac:dyDescent="0.25">
      <c r="B15" s="45" t="s">
        <v>177</v>
      </c>
      <c r="C15" s="38" t="s">
        <v>197</v>
      </c>
    </row>
    <row r="16" spans="2:6" ht="30" customHeight="1" x14ac:dyDescent="0.25">
      <c r="B16" s="45" t="s">
        <v>181</v>
      </c>
      <c r="C16" s="38" t="s">
        <v>198</v>
      </c>
    </row>
    <row r="17" spans="2:3" ht="30" customHeight="1" x14ac:dyDescent="0.25">
      <c r="B17" s="45" t="s">
        <v>185</v>
      </c>
      <c r="C17" s="38" t="s">
        <v>199</v>
      </c>
    </row>
    <row r="18" spans="2:3" ht="31.5" customHeight="1" x14ac:dyDescent="0.25">
      <c r="B18" s="46" t="s">
        <v>189</v>
      </c>
      <c r="C18" s="47" t="s">
        <v>200</v>
      </c>
    </row>
  </sheetData>
  <mergeCells count="5">
    <mergeCell ref="B2:F2"/>
    <mergeCell ref="B4:C4"/>
    <mergeCell ref="E4:F4"/>
    <mergeCell ref="E11:F11"/>
    <mergeCell ref="B12:C12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8D-Report</vt:lpstr>
      <vt:lpstr>Maßnahmenplan</vt:lpstr>
      <vt:lpstr>Ursachenanalyse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2026-08-11T12:01:07Z</dcterms:created>
  <dcterms:modified xsi:type="dcterms:W3CDTF">2026-08-11T15:21:10Z</dcterms:modified>
  <dc:language>en-US</dc:language>
</cp:coreProperties>
</file>