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3A2B672B-DE11-4462-AD83-9D2565189F3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Überstundenzettel" sheetId="1" r:id="rId1"/>
  </sheets>
  <definedNames>
    <definedName name="_xlnm.Print_Area" localSheetId="0">Überstundenzettel!$B$1:$L$63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4" i="1" l="1"/>
  <c r="I46" i="1"/>
  <c r="H46" i="1"/>
  <c r="J46" i="1" s="1"/>
  <c r="C46" i="1"/>
  <c r="I45" i="1"/>
  <c r="H45" i="1"/>
  <c r="J45" i="1" s="1"/>
  <c r="C45" i="1"/>
  <c r="I44" i="1"/>
  <c r="H44" i="1"/>
  <c r="J44" i="1" s="1"/>
  <c r="C44" i="1"/>
  <c r="I43" i="1"/>
  <c r="H43" i="1"/>
  <c r="J43" i="1" s="1"/>
  <c r="C43" i="1"/>
  <c r="I42" i="1"/>
  <c r="H42" i="1"/>
  <c r="J42" i="1" s="1"/>
  <c r="C42" i="1"/>
  <c r="I41" i="1"/>
  <c r="H41" i="1"/>
  <c r="J41" i="1" s="1"/>
  <c r="C41" i="1"/>
  <c r="I40" i="1"/>
  <c r="H40" i="1"/>
  <c r="J40" i="1" s="1"/>
  <c r="C40" i="1"/>
  <c r="J39" i="1"/>
  <c r="I39" i="1"/>
  <c r="H39" i="1" s="1"/>
  <c r="C39" i="1"/>
  <c r="J38" i="1"/>
  <c r="I38" i="1"/>
  <c r="H38" i="1"/>
  <c r="C38" i="1"/>
  <c r="I37" i="1"/>
  <c r="H37" i="1"/>
  <c r="J37" i="1" s="1"/>
  <c r="C37" i="1"/>
  <c r="I36" i="1"/>
  <c r="H36" i="1"/>
  <c r="J36" i="1" s="1"/>
  <c r="C36" i="1"/>
  <c r="I35" i="1"/>
  <c r="H35" i="1"/>
  <c r="J35" i="1" s="1"/>
  <c r="C35" i="1"/>
  <c r="I34" i="1"/>
  <c r="H34" i="1"/>
  <c r="J34" i="1" s="1"/>
  <c r="C34" i="1"/>
  <c r="J33" i="1"/>
  <c r="I33" i="1"/>
  <c r="H33" i="1"/>
  <c r="C33" i="1"/>
  <c r="J32" i="1"/>
  <c r="I32" i="1"/>
  <c r="H32" i="1"/>
  <c r="C32" i="1"/>
  <c r="J31" i="1"/>
  <c r="I31" i="1"/>
  <c r="H31" i="1" s="1"/>
  <c r="C31" i="1"/>
  <c r="J30" i="1"/>
  <c r="I30" i="1"/>
  <c r="H30" i="1" s="1"/>
  <c r="C30" i="1"/>
  <c r="J29" i="1"/>
  <c r="I29" i="1"/>
  <c r="H29" i="1"/>
  <c r="C29" i="1"/>
  <c r="I28" i="1"/>
  <c r="H28" i="1"/>
  <c r="J28" i="1" s="1"/>
  <c r="C28" i="1"/>
  <c r="I27" i="1"/>
  <c r="H27" i="1"/>
  <c r="J27" i="1" s="1"/>
  <c r="C27" i="1"/>
  <c r="I26" i="1"/>
  <c r="H26" i="1"/>
  <c r="J26" i="1" s="1"/>
  <c r="C26" i="1"/>
  <c r="I25" i="1"/>
  <c r="H25" i="1"/>
  <c r="J25" i="1" s="1"/>
  <c r="C25" i="1"/>
  <c r="I24" i="1"/>
  <c r="H24" i="1"/>
  <c r="J24" i="1" s="1"/>
  <c r="C24" i="1"/>
  <c r="I23" i="1"/>
  <c r="H23" i="1"/>
  <c r="J23" i="1" s="1"/>
  <c r="C23" i="1"/>
  <c r="I22" i="1"/>
  <c r="H22" i="1"/>
  <c r="J22" i="1" s="1"/>
  <c r="C22" i="1"/>
  <c r="I21" i="1"/>
  <c r="H21" i="1"/>
  <c r="J21" i="1" s="1"/>
  <c r="C21" i="1"/>
  <c r="I20" i="1"/>
  <c r="I47" i="1" s="1"/>
  <c r="E52" i="1" s="1"/>
  <c r="H20" i="1"/>
  <c r="J20" i="1" s="1"/>
  <c r="C20" i="1"/>
  <c r="I19" i="1"/>
  <c r="H19" i="1"/>
  <c r="J19" i="1" s="1"/>
  <c r="C19" i="1"/>
  <c r="I18" i="1"/>
  <c r="H18" i="1"/>
  <c r="J18" i="1" s="1"/>
  <c r="C18" i="1"/>
  <c r="I17" i="1"/>
  <c r="H17" i="1"/>
  <c r="H47" i="1" s="1"/>
  <c r="E51" i="1" s="1"/>
  <c r="C17" i="1"/>
  <c r="J17" i="1" l="1"/>
  <c r="J47" i="1" s="1"/>
  <c r="E55" i="1" l="1"/>
  <c r="K54" i="1"/>
  <c r="K51" i="1"/>
  <c r="K53" i="1"/>
  <c r="E53" i="1"/>
  <c r="K52" i="1"/>
</calcChain>
</file>

<file path=xl/sharedStrings.xml><?xml version="1.0" encoding="utf-8"?>
<sst xmlns="http://schemas.openxmlformats.org/spreadsheetml/2006/main" count="133" uniqueCount="86">
  <si>
    <t>ÜBERSTUNDENZETTEL</t>
  </si>
  <si>
    <t>Monatlicher Nachweis der Mehrarbeit  ·  Gemäß § 16 Arbeitszeitgesetz</t>
  </si>
  <si>
    <t>ARBEITGEBER</t>
  </si>
  <si>
    <t>ARBEITNEHMER</t>
  </si>
  <si>
    <t>Firma:</t>
  </si>
  <si>
    <t>Kranichbach Anlagenbau GmbH</t>
  </si>
  <si>
    <t>Name:</t>
  </si>
  <si>
    <t>Maximilian Schregel</t>
  </si>
  <si>
    <t>Anschrift:</t>
  </si>
  <si>
    <t>Ravensburger Straße 47</t>
  </si>
  <si>
    <t>Personalnummer:</t>
  </si>
  <si>
    <t>MA-2078</t>
  </si>
  <si>
    <t>PLZ / Ort:</t>
  </si>
  <si>
    <t>33330 Gütersloh</t>
  </si>
  <si>
    <t>Abteilung:</t>
  </si>
  <si>
    <t>Montage / Anlagentechnik</t>
  </si>
  <si>
    <t>Ansprechpartner:</t>
  </si>
  <si>
    <t>Andrea Wittkamp</t>
  </si>
  <si>
    <t>Position:</t>
  </si>
  <si>
    <t>Facharbeiter Metallbau</t>
  </si>
  <si>
    <t>ABRECHNUNGSZEITRAUM &amp; KONFIGURATION</t>
  </si>
  <si>
    <t>Monat:</t>
  </si>
  <si>
    <t>April</t>
  </si>
  <si>
    <t>Jahr:</t>
  </si>
  <si>
    <t>Sollstunden/Tag:</t>
  </si>
  <si>
    <t>Pausenregelung:</t>
  </si>
  <si>
    <t>gesetzlich (§ 4 ArbZG)</t>
  </si>
  <si>
    <t>Stundenlohn (€):</t>
  </si>
  <si>
    <t>Zuschlag Überstd.:</t>
  </si>
  <si>
    <t>Übertrag Vormonat (h):</t>
  </si>
  <si>
    <t>Erstellt am:</t>
  </si>
  <si>
    <t>ARBEITSZEIT-ERFASSUNG · APRIL 2026</t>
  </si>
  <si>
    <t>Datum</t>
  </si>
  <si>
    <t>Tag</t>
  </si>
  <si>
    <t>Status</t>
  </si>
  <si>
    <t>Beginn</t>
  </si>
  <si>
    <t>Ende</t>
  </si>
  <si>
    <t>Pause (min)</t>
  </si>
  <si>
    <t>Ist-Stunden</t>
  </si>
  <si>
    <t>Soll-Stunden</t>
  </si>
  <si>
    <t>Überstunden</t>
  </si>
  <si>
    <t>Tätigkeit / Projekt</t>
  </si>
  <si>
    <t>Genehmigt durch</t>
  </si>
  <si>
    <t>Normal</t>
  </si>
  <si>
    <t>Montage Anlagenmodul A3 · Werkstatt</t>
  </si>
  <si>
    <t>Vorbereitung Baustelle Osnabrück</t>
  </si>
  <si>
    <t>A. Wittkamp</t>
  </si>
  <si>
    <t>Feiertag</t>
  </si>
  <si>
    <t>Karfreitag</t>
  </si>
  <si>
    <t>Frei</t>
  </si>
  <si>
    <t>Wochenende</t>
  </si>
  <si>
    <t>Ostermontag</t>
  </si>
  <si>
    <t>Fertigung Rahmenkonstruktion B12</t>
  </si>
  <si>
    <t>Inbetriebnahme Kunde Bielefeld</t>
  </si>
  <si>
    <t>Nacharbeiten Werkstatt</t>
  </si>
  <si>
    <t>Urlaub</t>
  </si>
  <si>
    <t>Erholungsurlaub</t>
  </si>
  <si>
    <t>Wartung Serviceroute Nord</t>
  </si>
  <si>
    <t>Reparatur Förderband Kunde Melle</t>
  </si>
  <si>
    <t>Krank</t>
  </si>
  <si>
    <t>Arbeitsunfähigkeit (AU-Bescheinigung)</t>
  </si>
  <si>
    <t>Montage Steuerungsschrank</t>
  </si>
  <si>
    <t>Kundentermin Verl · Endabnahme</t>
  </si>
  <si>
    <t>Fertigung Serienauftrag S-04</t>
  </si>
  <si>
    <t>Baustelle Rheda-Wiedenbrück</t>
  </si>
  <si>
    <t>Rüstarbeiten Werkstatt</t>
  </si>
  <si>
    <t>MONATSSUMMEN</t>
  </si>
  <si>
    <t>Summen des Monats</t>
  </si>
  <si>
    <t>MONATSAUSWERTUNG &amp; VERGÜTUNG</t>
  </si>
  <si>
    <t>Stundensaldo</t>
  </si>
  <si>
    <t>Überstundenvergütung</t>
  </si>
  <si>
    <t>Ist-Stunden gesamt</t>
  </si>
  <si>
    <t>Positive Überstunden (h)</t>
  </si>
  <si>
    <t>Soll-Stunden gesamt</t>
  </si>
  <si>
    <t>Grundvergütung Überstd. (€)</t>
  </si>
  <si>
    <t>Überstunden dieser Monat</t>
  </si>
  <si>
    <t>Zuschlag (auf Überstd., €)</t>
  </si>
  <si>
    <t>Übertrag Vormonat</t>
  </si>
  <si>
    <t>Bruttovergütung Überstd. (€)</t>
  </si>
  <si>
    <t>Neuer Saldo (kumuliert)</t>
  </si>
  <si>
    <t>Ausgleich in Freizeit (h)</t>
  </si>
  <si>
    <t>BESTÄTIGUNG &amp; UNTERSCHRIFTEN</t>
  </si>
  <si>
    <t>Ort, Datum · Unterschrift Arbeitnehmer</t>
  </si>
  <si>
    <t>Ort, Datum · Unterschrift Vorgesetzter / Personalabteilung</t>
  </si>
  <si>
    <t>HINWEISE ZUR NUTZUNG</t>
  </si>
  <si>
    <t>· Blaue Zellen sind Eingabefelder; cremefarbene Zellen werden automatisch berechnet – bitte nicht überschreiben.   · Status auswählbar: Normal, Urlaub, Krank, Feiertag, Frei. Bei Urlaub und Krankheit wird die Soll-Zeit als Ist-Zeit gutgeschrieben.   · Pausen bitte in Minuten eintragen (nicht als Uhrzeit). Die Netto-Arbeitszeit wird als (Ende − Beginn) − Pause berechnet.   · Überstunden = Ist − Soll. Wochenenden zählen mit Soll = 0; jede geleistete Stunde am Wochenende ist Überstunde.   · Die Zuschlagsberechnung erfolgt nur auf positive Überstunden. Bei negativem Saldo empfiehlt sich Freizeitausgleich.   · Aufbewahrungspflicht: mindestens zwei Jahre gemäß § 16 Abs. 2 ArbZG.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</si>
</sst>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.##000"/>
    <numFmt numFmtId="165" formatCode="00\ %"/>
    <numFmt numFmtId="166" formatCode="dd\.mm\.yyyy"/>
    <numFmt numFmtId="167" formatCode="hh:mm"/>
    <numFmt numFmtId="168" formatCode="000"/>
    <numFmt numFmtId="169" formatCode="\+000;\-000;000"/>
    <numFmt numFmtId="170" formatCode="000&quot; h&quot;"/>
    <numFmt numFmtId="171" formatCode="#.##000&quot; €&quot;"/>
    <numFmt numFmtId="172" formatCode="\+000&quot; h&quot;;\-000&quot; h&quot;;000&quot; h&quot;"/>
  </numFmts>
  <fonts count="14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i/>
      <sz val="10"/>
      <color rgb="FFE3C6A8"/>
      <name val="Calibri"/>
      <charset val="1"/>
    </font>
    <font>
      <b/>
      <sz val="11"/>
      <color rgb="FFFFFFFF"/>
      <name val="Calibri"/>
      <charset val="1"/>
    </font>
    <font>
      <b/>
      <sz val="10"/>
      <color rgb="FF3A2C4B"/>
      <name val="Calibri"/>
      <charset val="1"/>
    </font>
    <font>
      <b/>
      <sz val="10"/>
      <color rgb="FF1F4E79"/>
      <name val="Calibri"/>
      <charset val="1"/>
    </font>
    <font>
      <b/>
      <sz val="9"/>
      <color rgb="FF3A2C4B"/>
      <name val="Calibri"/>
      <charset val="1"/>
    </font>
    <font>
      <b/>
      <sz val="9"/>
      <color rgb="FF1F4E79"/>
      <name val="Calibri"/>
      <charset val="1"/>
    </font>
    <font>
      <b/>
      <sz val="9"/>
      <color rgb="FFFFFFFF"/>
      <name val="Calibri"/>
      <charset val="1"/>
    </font>
    <font>
      <sz val="9"/>
      <color rgb="FF1A1A1A"/>
      <name val="Calibri"/>
      <charset val="1"/>
    </font>
    <font>
      <i/>
      <sz val="9"/>
      <color rgb="FFE3C6A8"/>
      <name val="Calibri"/>
      <charset val="1"/>
    </font>
    <font>
      <sz val="10"/>
      <color rgb="FF1A1A1A"/>
      <name val="Calibri"/>
      <charset val="1"/>
    </font>
    <font>
      <i/>
      <sz val="8"/>
      <color rgb="FF7A6E63"/>
      <name val="Calibri"/>
      <charset val="1"/>
    </font>
    <font>
      <sz val="9"/>
      <color rgb="FF3A2C4B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3A2C4B"/>
        <bgColor rgb="FF2A1F37"/>
      </patternFill>
    </fill>
    <fill>
      <patternFill patternType="solid">
        <fgColor rgb="FFC08552"/>
        <bgColor rgb="FFB8AC97"/>
      </patternFill>
    </fill>
    <fill>
      <patternFill patternType="solid">
        <fgColor rgb="FFF4EDE0"/>
        <bgColor rgb="FFF0E8D8"/>
      </patternFill>
    </fill>
    <fill>
      <patternFill patternType="solid">
        <fgColor rgb="FFFFFFFF"/>
        <bgColor rgb="FFF4EDE0"/>
      </patternFill>
    </fill>
    <fill>
      <patternFill patternType="solid">
        <fgColor rgb="FF2A1F37"/>
        <bgColor rgb="FF1A1A1A"/>
      </patternFill>
    </fill>
    <fill>
      <patternFill patternType="solid">
        <fgColor rgb="FFEAE0CE"/>
        <bgColor rgb="FFF0E8D8"/>
      </patternFill>
    </fill>
  </fills>
  <borders count="3">
    <border>
      <left/>
      <right/>
      <top/>
      <bottom/>
      <diagonal/>
    </border>
    <border>
      <left style="thin">
        <color rgb="FFB8AC97"/>
      </left>
      <right style="thin">
        <color rgb="FFB8AC97"/>
      </right>
      <top style="thin">
        <color rgb="FFB8AC97"/>
      </top>
      <bottom style="thin">
        <color rgb="FFB8AC97"/>
      </bottom>
      <diagonal/>
    </border>
    <border>
      <left/>
      <right/>
      <top/>
      <bottom style="thin">
        <color rgb="FF3A2C4B"/>
      </bottom>
      <diagonal/>
    </border>
  </borders>
  <cellStyleXfs count="1">
    <xf numFmtId="0" fontId="0" fillId="0" borderId="0"/>
  </cellStyleXfs>
  <cellXfs count="38">
    <xf numFmtId="0" fontId="0" fillId="0" borderId="0" xfId="0"/>
    <xf numFmtId="171" fontId="11" fillId="5" borderId="1" xfId="0" applyNumberFormat="1" applyFont="1" applyFill="1" applyBorder="1" applyAlignment="1">
      <alignment horizontal="center" vertical="center" wrapText="1"/>
    </xf>
    <xf numFmtId="170" fontId="1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 indent="1"/>
    </xf>
    <xf numFmtId="0" fontId="4" fillId="7" borderId="1" xfId="0" applyFont="1" applyFill="1" applyBorder="1" applyAlignment="1">
      <alignment horizontal="left" vertical="center" indent="1"/>
    </xf>
    <xf numFmtId="0" fontId="10" fillId="6" borderId="0" xfId="0" applyFont="1" applyFill="1" applyAlignment="1">
      <alignment horizontal="left" vertical="center" wrapText="1" indent="1"/>
    </xf>
    <xf numFmtId="0" fontId="3" fillId="6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left" vertical="center" indent="1"/>
    </xf>
    <xf numFmtId="166" fontId="7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vertical="center" indent="2"/>
    </xf>
    <xf numFmtId="0" fontId="6" fillId="4" borderId="1" xfId="0" applyFont="1" applyFill="1" applyBorder="1" applyAlignment="1">
      <alignment horizontal="righ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7" fontId="7" fillId="5" borderId="1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horizontal="center" vertical="center"/>
    </xf>
    <xf numFmtId="168" fontId="9" fillId="4" borderId="1" xfId="0" applyNumberFormat="1" applyFont="1" applyFill="1" applyBorder="1" applyAlignment="1">
      <alignment horizontal="center" vertical="center"/>
    </xf>
    <xf numFmtId="169" fontId="6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 indent="1"/>
    </xf>
    <xf numFmtId="168" fontId="3" fillId="6" borderId="1" xfId="0" applyNumberFormat="1" applyFont="1" applyFill="1" applyBorder="1" applyAlignment="1">
      <alignment horizontal="center" vertical="center" wrapText="1"/>
    </xf>
    <xf numFmtId="169" fontId="3" fillId="6" borderId="1" xfId="0" applyNumberFormat="1" applyFont="1" applyFill="1" applyBorder="1" applyAlignment="1">
      <alignment horizontal="center" vertical="center" wrapText="1"/>
    </xf>
    <xf numFmtId="172" fontId="11" fillId="5" borderId="1" xfId="0" applyNumberFormat="1" applyFont="1" applyFill="1" applyBorder="1" applyAlignment="1">
      <alignment horizontal="center" vertical="center" wrapText="1"/>
    </xf>
    <xf numFmtId="171" fontId="3" fillId="2" borderId="1" xfId="0" applyNumberFormat="1" applyFont="1" applyFill="1" applyBorder="1" applyAlignment="1">
      <alignment horizontal="center" vertical="center" wrapText="1"/>
    </xf>
    <xf numFmtId="172" fontId="3" fillId="2" borderId="1" xfId="0" applyNumberFormat="1" applyFont="1" applyFill="1" applyBorder="1" applyAlignment="1">
      <alignment horizontal="center" vertical="center" wrapText="1"/>
    </xf>
    <xf numFmtId="170" fontId="5" fillId="5" borderId="1" xfId="0" applyNumberFormat="1" applyFont="1" applyFill="1" applyBorder="1" applyAlignment="1">
      <alignment horizontal="center" vertical="center" wrapText="1"/>
    </xf>
    <xf numFmtId="0" fontId="0" fillId="5" borderId="2" xfId="0" applyFill="1" applyBorder="1"/>
    <xf numFmtId="0" fontId="12" fillId="0" borderId="0" xfId="0" applyFont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wrapText="1"/>
    </xf>
  </cellXfs>
  <cellStyles count="1">
    <cellStyle name="Standard" xfId="0" builtinId="0"/>
  </cellStyles>
  <dxfs count="5">
    <dxf>
      <fill>
        <patternFill>
          <bgColor rgb="FFE3C6A8"/>
        </patternFill>
      </fill>
    </dxf>
    <dxf>
      <fill>
        <patternFill>
          <bgColor rgb="FFF0E8D8"/>
        </patternFill>
      </fill>
    </dxf>
    <dxf>
      <fill>
        <patternFill>
          <bgColor rgb="FFF0E8D8"/>
        </patternFill>
      </fill>
    </dxf>
    <dxf>
      <fill>
        <patternFill>
          <bgColor rgb="FFEAE0CE"/>
        </patternFill>
      </fill>
    </dxf>
    <dxf>
      <fill>
        <patternFill>
          <bgColor rgb="FFEAE0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8AC97"/>
      <rgbColor rgb="FF7A6E63"/>
      <rgbColor rgb="FF9999FF"/>
      <rgbColor rgb="FF993366"/>
      <rgbColor rgb="FFF4EDE0"/>
      <rgbColor rgb="FFCCFFFF"/>
      <rgbColor rgb="FF660066"/>
      <rgbColor rgb="FFFF8080"/>
      <rgbColor rgb="FF0066CC"/>
      <rgbColor rgb="FFEAE0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0E8D8"/>
      <rgbColor rgb="FFFFFF99"/>
      <rgbColor rgb="FF99CCFF"/>
      <rgbColor rgb="FFFF99CC"/>
      <rgbColor rgb="FFCC99FF"/>
      <rgbColor rgb="FFE3C6A8"/>
      <rgbColor rgb="FF3366FF"/>
      <rgbColor rgb="FF33CCCC"/>
      <rgbColor rgb="FF99CC00"/>
      <rgbColor rgb="FFFFCC00"/>
      <rgbColor rgb="FFFF9900"/>
      <rgbColor rgb="FFFF6600"/>
      <rgbColor rgb="FF666699"/>
      <rgbColor rgb="FFC08552"/>
      <rgbColor rgb="FF003366"/>
      <rgbColor rgb="FF339966"/>
      <rgbColor rgb="FF1A1A1A"/>
      <rgbColor rgb="FF2A1F37"/>
      <rgbColor rgb="FF993300"/>
      <rgbColor rgb="FF993366"/>
      <rgbColor rgb="FF1F4E79"/>
      <rgbColor rgb="FF3A2C4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3"/>
  <sheetViews>
    <sheetView showGridLines="0" tabSelected="1" zoomScaleNormal="100" workbookViewId="0">
      <selection activeCell="Q59" sqref="Q59"/>
    </sheetView>
  </sheetViews>
  <sheetFormatPr baseColWidth="10" defaultColWidth="8.7109375" defaultRowHeight="15" x14ac:dyDescent="0.25"/>
  <cols>
    <col min="1" max="1" width="2" customWidth="1"/>
    <col min="2" max="2" width="14.5703125" customWidth="1"/>
    <col min="3" max="3" width="5.5703125" customWidth="1"/>
    <col min="4" max="4" width="11.42578125" customWidth="1"/>
    <col min="5" max="6" width="8.42578125" customWidth="1"/>
    <col min="7" max="7" width="19" customWidth="1"/>
    <col min="8" max="8" width="15" customWidth="1"/>
    <col min="9" max="9" width="13.5703125" customWidth="1"/>
    <col min="10" max="10" width="11.42578125" customWidth="1"/>
    <col min="11" max="11" width="22.28515625" customWidth="1"/>
    <col min="12" max="12" width="13.140625" bestFit="1" customWidth="1"/>
    <col min="13" max="13" width="2" customWidth="1"/>
  </cols>
  <sheetData>
    <row r="1" spans="2:12" ht="7.5" customHeight="1" x14ac:dyDescent="0.25"/>
    <row r="2" spans="2:12" ht="33.7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5.75" customHeight="1" x14ac:dyDescent="0.25"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7.5" customHeight="1" x14ac:dyDescent="0.25"/>
    <row r="5" spans="2:12" ht="21.75" customHeight="1" x14ac:dyDescent="0.25">
      <c r="B5" s="12" t="s">
        <v>2</v>
      </c>
      <c r="C5" s="12"/>
      <c r="D5" s="12"/>
      <c r="E5" s="12"/>
      <c r="F5" s="12"/>
      <c r="H5" s="12" t="s">
        <v>3</v>
      </c>
      <c r="I5" s="12"/>
      <c r="J5" s="12"/>
      <c r="K5" s="12"/>
      <c r="L5" s="12"/>
    </row>
    <row r="6" spans="2:12" ht="18" customHeight="1" x14ac:dyDescent="0.25">
      <c r="B6" s="37" t="s">
        <v>4</v>
      </c>
      <c r="C6" s="11" t="s">
        <v>5</v>
      </c>
      <c r="D6" s="11"/>
      <c r="E6" s="11"/>
      <c r="F6" s="11"/>
      <c r="H6" s="37" t="s">
        <v>6</v>
      </c>
      <c r="I6" s="11" t="s">
        <v>7</v>
      </c>
      <c r="J6" s="11"/>
      <c r="K6" s="11"/>
      <c r="L6" s="11"/>
    </row>
    <row r="7" spans="2:12" ht="18" customHeight="1" x14ac:dyDescent="0.25">
      <c r="B7" s="37" t="s">
        <v>8</v>
      </c>
      <c r="C7" s="11" t="s">
        <v>9</v>
      </c>
      <c r="D7" s="11"/>
      <c r="E7" s="11"/>
      <c r="F7" s="11"/>
      <c r="H7" s="37" t="s">
        <v>10</v>
      </c>
      <c r="I7" s="11" t="s">
        <v>11</v>
      </c>
      <c r="J7" s="11"/>
      <c r="K7" s="11"/>
      <c r="L7" s="11"/>
    </row>
    <row r="8" spans="2:12" ht="18" customHeight="1" x14ac:dyDescent="0.25">
      <c r="B8" s="37" t="s">
        <v>12</v>
      </c>
      <c r="C8" s="11" t="s">
        <v>13</v>
      </c>
      <c r="D8" s="11"/>
      <c r="E8" s="11"/>
      <c r="F8" s="11"/>
      <c r="H8" s="37" t="s">
        <v>14</v>
      </c>
      <c r="I8" s="11" t="s">
        <v>15</v>
      </c>
      <c r="J8" s="11"/>
      <c r="K8" s="11"/>
      <c r="L8" s="11"/>
    </row>
    <row r="9" spans="2:12" ht="18" customHeight="1" x14ac:dyDescent="0.25">
      <c r="B9" s="37" t="s">
        <v>16</v>
      </c>
      <c r="C9" s="11" t="s">
        <v>17</v>
      </c>
      <c r="D9" s="11"/>
      <c r="E9" s="11"/>
      <c r="F9" s="11"/>
      <c r="H9" s="37" t="s">
        <v>18</v>
      </c>
      <c r="I9" s="11" t="s">
        <v>19</v>
      </c>
      <c r="J9" s="11"/>
      <c r="K9" s="11"/>
      <c r="L9" s="11"/>
    </row>
    <row r="10" spans="2:12" ht="9.75" customHeight="1" x14ac:dyDescent="0.25"/>
    <row r="11" spans="2:12" ht="21.75" customHeight="1" x14ac:dyDescent="0.25">
      <c r="B11" s="12" t="s">
        <v>20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2:12" ht="19.5" customHeight="1" x14ac:dyDescent="0.25">
      <c r="B12" s="15" t="s">
        <v>21</v>
      </c>
      <c r="C12" s="10" t="s">
        <v>22</v>
      </c>
      <c r="D12" s="10"/>
      <c r="E12" s="15" t="s">
        <v>23</v>
      </c>
      <c r="F12" s="16">
        <v>2026</v>
      </c>
      <c r="G12" s="15" t="s">
        <v>24</v>
      </c>
      <c r="H12" s="17">
        <v>8</v>
      </c>
      <c r="I12" s="15" t="s">
        <v>25</v>
      </c>
      <c r="J12" s="10" t="s">
        <v>26</v>
      </c>
      <c r="K12" s="10"/>
      <c r="L12" s="10"/>
    </row>
    <row r="13" spans="2:12" ht="22.5" customHeight="1" x14ac:dyDescent="0.25">
      <c r="B13" s="15" t="s">
        <v>27</v>
      </c>
      <c r="C13" s="9">
        <v>22.5</v>
      </c>
      <c r="D13" s="9"/>
      <c r="E13" s="15" t="s">
        <v>28</v>
      </c>
      <c r="F13" s="18">
        <v>0.25</v>
      </c>
      <c r="G13" s="15" t="s">
        <v>29</v>
      </c>
      <c r="H13" s="17">
        <v>3.5</v>
      </c>
      <c r="I13" s="15" t="s">
        <v>30</v>
      </c>
      <c r="J13" s="8">
        <v>46142</v>
      </c>
      <c r="K13" s="8"/>
      <c r="L13" s="8"/>
    </row>
    <row r="14" spans="2:12" ht="9.75" customHeight="1" x14ac:dyDescent="0.25"/>
    <row r="15" spans="2:12" ht="21.75" customHeight="1" x14ac:dyDescent="0.25">
      <c r="B15" s="7" t="s">
        <v>31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12" ht="31.5" customHeight="1" x14ac:dyDescent="0.25">
      <c r="B16" s="19" t="s">
        <v>32</v>
      </c>
      <c r="C16" s="19" t="s">
        <v>33</v>
      </c>
      <c r="D16" s="19" t="s">
        <v>34</v>
      </c>
      <c r="E16" s="19" t="s">
        <v>35</v>
      </c>
      <c r="F16" s="19" t="s">
        <v>36</v>
      </c>
      <c r="G16" s="19" t="s">
        <v>37</v>
      </c>
      <c r="H16" s="19" t="s">
        <v>38</v>
      </c>
      <c r="I16" s="19" t="s">
        <v>39</v>
      </c>
      <c r="J16" s="19" t="s">
        <v>40</v>
      </c>
      <c r="K16" s="19" t="s">
        <v>41</v>
      </c>
      <c r="L16" s="19" t="s">
        <v>42</v>
      </c>
    </row>
    <row r="17" spans="2:12" ht="16.5" customHeight="1" x14ac:dyDescent="0.25">
      <c r="B17" s="20">
        <v>46113</v>
      </c>
      <c r="C17" s="21" t="str">
        <f t="shared" ref="C17:C46" si="0">CHOOSE(WEEKDAY(B17,2),"Mo","Di","Mi","Do","Fr","Sa","So")</f>
        <v>Mi</v>
      </c>
      <c r="D17" s="22" t="s">
        <v>43</v>
      </c>
      <c r="E17" s="23">
        <v>0.29166666666666702</v>
      </c>
      <c r="F17" s="23">
        <v>0.66666666666666696</v>
      </c>
      <c r="G17" s="24">
        <v>45</v>
      </c>
      <c r="H17" s="25">
        <f t="shared" ref="H17:H46" si="1">IF(OR(D17="Urlaub",D17="Krank"),I17,IF(OR(D17="Feiertag",D17="Frei"),0,IF(AND(ISNUMBER(E17),ISNUMBER(F17)),(F17-E17)*24-IFERROR(G17,0)/60,0)))</f>
        <v>8.2499999999999982</v>
      </c>
      <c r="I17" s="25">
        <f t="shared" ref="I17:I46" si="2">IF(OR(WEEKDAY(B17,2)=6,WEEKDAY(B17,2)=7),0,IF(OR(D17="Feiertag",D17="Frei"),0,$H$12))</f>
        <v>8</v>
      </c>
      <c r="J17" s="26">
        <f t="shared" ref="J17:J46" si="3">IF(OR(D17="Urlaub",D17="Krank"),0,H17-I17)</f>
        <v>0.24999999999999822</v>
      </c>
      <c r="K17" s="27" t="s">
        <v>44</v>
      </c>
      <c r="L17" s="22"/>
    </row>
    <row r="18" spans="2:12" ht="16.5" customHeight="1" x14ac:dyDescent="0.25">
      <c r="B18" s="20">
        <v>46114</v>
      </c>
      <c r="C18" s="21" t="str">
        <f t="shared" si="0"/>
        <v>Do</v>
      </c>
      <c r="D18" s="22" t="s">
        <v>43</v>
      </c>
      <c r="E18" s="23">
        <v>0.29166666666666702</v>
      </c>
      <c r="F18" s="23">
        <v>0.72916666666666696</v>
      </c>
      <c r="G18" s="24">
        <v>45</v>
      </c>
      <c r="H18" s="25">
        <f t="shared" si="1"/>
        <v>9.7499999999999982</v>
      </c>
      <c r="I18" s="25">
        <f t="shared" si="2"/>
        <v>8</v>
      </c>
      <c r="J18" s="26">
        <f t="shared" si="3"/>
        <v>1.7499999999999982</v>
      </c>
      <c r="K18" s="27" t="s">
        <v>45</v>
      </c>
      <c r="L18" s="22" t="s">
        <v>46</v>
      </c>
    </row>
    <row r="19" spans="2:12" ht="16.5" customHeight="1" x14ac:dyDescent="0.25">
      <c r="B19" s="20">
        <v>46115</v>
      </c>
      <c r="C19" s="21" t="str">
        <f t="shared" si="0"/>
        <v>Fr</v>
      </c>
      <c r="D19" s="22" t="s">
        <v>47</v>
      </c>
      <c r="E19" s="23"/>
      <c r="F19" s="23"/>
      <c r="G19" s="24"/>
      <c r="H19" s="25">
        <f t="shared" si="1"/>
        <v>0</v>
      </c>
      <c r="I19" s="25">
        <f t="shared" si="2"/>
        <v>0</v>
      </c>
      <c r="J19" s="26">
        <f t="shared" si="3"/>
        <v>0</v>
      </c>
      <c r="K19" s="27" t="s">
        <v>48</v>
      </c>
      <c r="L19" s="22"/>
    </row>
    <row r="20" spans="2:12" ht="16.5" customHeight="1" x14ac:dyDescent="0.25">
      <c r="B20" s="20">
        <v>46116</v>
      </c>
      <c r="C20" s="21" t="str">
        <f t="shared" si="0"/>
        <v>Sa</v>
      </c>
      <c r="D20" s="22" t="s">
        <v>49</v>
      </c>
      <c r="E20" s="23"/>
      <c r="F20" s="23"/>
      <c r="G20" s="24"/>
      <c r="H20" s="25">
        <f t="shared" si="1"/>
        <v>0</v>
      </c>
      <c r="I20" s="25">
        <f t="shared" si="2"/>
        <v>0</v>
      </c>
      <c r="J20" s="26">
        <f t="shared" si="3"/>
        <v>0</v>
      </c>
      <c r="K20" s="27" t="s">
        <v>50</v>
      </c>
      <c r="L20" s="22"/>
    </row>
    <row r="21" spans="2:12" ht="16.5" customHeight="1" x14ac:dyDescent="0.25">
      <c r="B21" s="20">
        <v>46117</v>
      </c>
      <c r="C21" s="21" t="str">
        <f t="shared" si="0"/>
        <v>So</v>
      </c>
      <c r="D21" s="22" t="s">
        <v>49</v>
      </c>
      <c r="E21" s="23"/>
      <c r="F21" s="23"/>
      <c r="G21" s="24"/>
      <c r="H21" s="25">
        <f t="shared" si="1"/>
        <v>0</v>
      </c>
      <c r="I21" s="25">
        <f t="shared" si="2"/>
        <v>0</v>
      </c>
      <c r="J21" s="26">
        <f t="shared" si="3"/>
        <v>0</v>
      </c>
      <c r="K21" s="27" t="s">
        <v>50</v>
      </c>
      <c r="L21" s="22"/>
    </row>
    <row r="22" spans="2:12" ht="16.5" customHeight="1" x14ac:dyDescent="0.25">
      <c r="B22" s="20">
        <v>46118</v>
      </c>
      <c r="C22" s="21" t="str">
        <f t="shared" si="0"/>
        <v>Mo</v>
      </c>
      <c r="D22" s="22" t="s">
        <v>47</v>
      </c>
      <c r="E22" s="23"/>
      <c r="F22" s="23"/>
      <c r="G22" s="24"/>
      <c r="H22" s="25">
        <f t="shared" si="1"/>
        <v>0</v>
      </c>
      <c r="I22" s="25">
        <f t="shared" si="2"/>
        <v>0</v>
      </c>
      <c r="J22" s="26">
        <f t="shared" si="3"/>
        <v>0</v>
      </c>
      <c r="K22" s="27" t="s">
        <v>51</v>
      </c>
      <c r="L22" s="22"/>
    </row>
    <row r="23" spans="2:12" ht="16.5" customHeight="1" x14ac:dyDescent="0.25">
      <c r="B23" s="20">
        <v>46119</v>
      </c>
      <c r="C23" s="21" t="str">
        <f t="shared" si="0"/>
        <v>Di</v>
      </c>
      <c r="D23" s="22" t="s">
        <v>43</v>
      </c>
      <c r="E23" s="23">
        <v>0.29166666666666702</v>
      </c>
      <c r="F23" s="23">
        <v>0.6875</v>
      </c>
      <c r="G23" s="24">
        <v>45</v>
      </c>
      <c r="H23" s="25">
        <f t="shared" si="1"/>
        <v>8.7499999999999911</v>
      </c>
      <c r="I23" s="25">
        <f t="shared" si="2"/>
        <v>8</v>
      </c>
      <c r="J23" s="26">
        <f t="shared" si="3"/>
        <v>0.74999999999999112</v>
      </c>
      <c r="K23" s="27" t="s">
        <v>52</v>
      </c>
      <c r="L23" s="22"/>
    </row>
    <row r="24" spans="2:12" ht="16.5" customHeight="1" x14ac:dyDescent="0.25">
      <c r="B24" s="20">
        <v>46120</v>
      </c>
      <c r="C24" s="21" t="str">
        <f t="shared" si="0"/>
        <v>Mi</v>
      </c>
      <c r="D24" s="22" t="s">
        <v>43</v>
      </c>
      <c r="E24" s="23">
        <v>0.29166666666666702</v>
      </c>
      <c r="F24" s="23">
        <v>0.66666666666666696</v>
      </c>
      <c r="G24" s="24">
        <v>45</v>
      </c>
      <c r="H24" s="25">
        <f t="shared" si="1"/>
        <v>8.2499999999999982</v>
      </c>
      <c r="I24" s="25">
        <f t="shared" si="2"/>
        <v>8</v>
      </c>
      <c r="J24" s="26">
        <f t="shared" si="3"/>
        <v>0.24999999999999822</v>
      </c>
      <c r="K24" s="27" t="s">
        <v>52</v>
      </c>
      <c r="L24" s="22"/>
    </row>
    <row r="25" spans="2:12" ht="16.5" customHeight="1" x14ac:dyDescent="0.25">
      <c r="B25" s="20">
        <v>46121</v>
      </c>
      <c r="C25" s="21" t="str">
        <f t="shared" si="0"/>
        <v>Do</v>
      </c>
      <c r="D25" s="22" t="s">
        <v>43</v>
      </c>
      <c r="E25" s="23">
        <v>0.29166666666666702</v>
      </c>
      <c r="F25" s="23">
        <v>0.75</v>
      </c>
      <c r="G25" s="24">
        <v>45</v>
      </c>
      <c r="H25" s="25">
        <f t="shared" si="1"/>
        <v>10.249999999999991</v>
      </c>
      <c r="I25" s="25">
        <f t="shared" si="2"/>
        <v>8</v>
      </c>
      <c r="J25" s="26">
        <f t="shared" si="3"/>
        <v>2.2499999999999911</v>
      </c>
      <c r="K25" s="27" t="s">
        <v>53</v>
      </c>
      <c r="L25" s="22" t="s">
        <v>46</v>
      </c>
    </row>
    <row r="26" spans="2:12" ht="16.5" customHeight="1" x14ac:dyDescent="0.25">
      <c r="B26" s="20">
        <v>46122</v>
      </c>
      <c r="C26" s="21" t="str">
        <f t="shared" si="0"/>
        <v>Fr</v>
      </c>
      <c r="D26" s="22" t="s">
        <v>43</v>
      </c>
      <c r="E26" s="23">
        <v>0.29166666666666702</v>
      </c>
      <c r="F26" s="23">
        <v>0.64583333333333304</v>
      </c>
      <c r="G26" s="24">
        <v>45</v>
      </c>
      <c r="H26" s="25">
        <f t="shared" si="1"/>
        <v>7.749999999999984</v>
      </c>
      <c r="I26" s="25">
        <f t="shared" si="2"/>
        <v>8</v>
      </c>
      <c r="J26" s="26">
        <f t="shared" si="3"/>
        <v>-0.25000000000001599</v>
      </c>
      <c r="K26" s="27" t="s">
        <v>54</v>
      </c>
      <c r="L26" s="22"/>
    </row>
    <row r="27" spans="2:12" ht="16.5" customHeight="1" x14ac:dyDescent="0.25">
      <c r="B27" s="20">
        <v>46123</v>
      </c>
      <c r="C27" s="21" t="str">
        <f t="shared" si="0"/>
        <v>Sa</v>
      </c>
      <c r="D27" s="22" t="s">
        <v>49</v>
      </c>
      <c r="E27" s="23"/>
      <c r="F27" s="23"/>
      <c r="G27" s="24"/>
      <c r="H27" s="25">
        <f t="shared" si="1"/>
        <v>0</v>
      </c>
      <c r="I27" s="25">
        <f t="shared" si="2"/>
        <v>0</v>
      </c>
      <c r="J27" s="26">
        <f t="shared" si="3"/>
        <v>0</v>
      </c>
      <c r="K27" s="27" t="s">
        <v>50</v>
      </c>
      <c r="L27" s="22"/>
    </row>
    <row r="28" spans="2:12" ht="16.5" customHeight="1" x14ac:dyDescent="0.25">
      <c r="B28" s="20">
        <v>46124</v>
      </c>
      <c r="C28" s="21" t="str">
        <f t="shared" si="0"/>
        <v>So</v>
      </c>
      <c r="D28" s="22" t="s">
        <v>49</v>
      </c>
      <c r="E28" s="23"/>
      <c r="F28" s="23"/>
      <c r="G28" s="24"/>
      <c r="H28" s="25">
        <f t="shared" si="1"/>
        <v>0</v>
      </c>
      <c r="I28" s="25">
        <f t="shared" si="2"/>
        <v>0</v>
      </c>
      <c r="J28" s="26">
        <f t="shared" si="3"/>
        <v>0</v>
      </c>
      <c r="K28" s="27" t="s">
        <v>50</v>
      </c>
      <c r="L28" s="22"/>
    </row>
    <row r="29" spans="2:12" ht="16.5" customHeight="1" x14ac:dyDescent="0.25">
      <c r="B29" s="20">
        <v>46125</v>
      </c>
      <c r="C29" s="21" t="str">
        <f t="shared" si="0"/>
        <v>Mo</v>
      </c>
      <c r="D29" s="22" t="s">
        <v>55</v>
      </c>
      <c r="E29" s="23"/>
      <c r="F29" s="23"/>
      <c r="G29" s="24"/>
      <c r="H29" s="25">
        <f t="shared" si="1"/>
        <v>8</v>
      </c>
      <c r="I29" s="25">
        <f t="shared" si="2"/>
        <v>8</v>
      </c>
      <c r="J29" s="26">
        <f t="shared" si="3"/>
        <v>0</v>
      </c>
      <c r="K29" s="27" t="s">
        <v>56</v>
      </c>
      <c r="L29" s="22" t="s">
        <v>46</v>
      </c>
    </row>
    <row r="30" spans="2:12" ht="16.5" customHeight="1" x14ac:dyDescent="0.25">
      <c r="B30" s="20">
        <v>46126</v>
      </c>
      <c r="C30" s="21" t="str">
        <f t="shared" si="0"/>
        <v>Di</v>
      </c>
      <c r="D30" s="22" t="s">
        <v>55</v>
      </c>
      <c r="E30" s="23"/>
      <c r="F30" s="23"/>
      <c r="G30" s="24"/>
      <c r="H30" s="25">
        <f t="shared" si="1"/>
        <v>8</v>
      </c>
      <c r="I30" s="25">
        <f t="shared" si="2"/>
        <v>8</v>
      </c>
      <c r="J30" s="26">
        <f t="shared" si="3"/>
        <v>0</v>
      </c>
      <c r="K30" s="27" t="s">
        <v>56</v>
      </c>
      <c r="L30" s="22" t="s">
        <v>46</v>
      </c>
    </row>
    <row r="31" spans="2:12" ht="16.5" customHeight="1" x14ac:dyDescent="0.25">
      <c r="B31" s="20">
        <v>46127</v>
      </c>
      <c r="C31" s="21" t="str">
        <f t="shared" si="0"/>
        <v>Mi</v>
      </c>
      <c r="D31" s="22" t="s">
        <v>55</v>
      </c>
      <c r="E31" s="23"/>
      <c r="F31" s="23"/>
      <c r="G31" s="24"/>
      <c r="H31" s="25">
        <f t="shared" si="1"/>
        <v>8</v>
      </c>
      <c r="I31" s="25">
        <f t="shared" si="2"/>
        <v>8</v>
      </c>
      <c r="J31" s="26">
        <f t="shared" si="3"/>
        <v>0</v>
      </c>
      <c r="K31" s="27" t="s">
        <v>56</v>
      </c>
      <c r="L31" s="22" t="s">
        <v>46</v>
      </c>
    </row>
    <row r="32" spans="2:12" ht="16.5" customHeight="1" x14ac:dyDescent="0.25">
      <c r="B32" s="20">
        <v>46128</v>
      </c>
      <c r="C32" s="21" t="str">
        <f t="shared" si="0"/>
        <v>Do</v>
      </c>
      <c r="D32" s="22" t="s">
        <v>55</v>
      </c>
      <c r="E32" s="23"/>
      <c r="F32" s="23"/>
      <c r="G32" s="24"/>
      <c r="H32" s="25">
        <f t="shared" si="1"/>
        <v>8</v>
      </c>
      <c r="I32" s="25">
        <f t="shared" si="2"/>
        <v>8</v>
      </c>
      <c r="J32" s="26">
        <f t="shared" si="3"/>
        <v>0</v>
      </c>
      <c r="K32" s="27" t="s">
        <v>56</v>
      </c>
      <c r="L32" s="22" t="s">
        <v>46</v>
      </c>
    </row>
    <row r="33" spans="2:12" ht="16.5" customHeight="1" x14ac:dyDescent="0.25">
      <c r="B33" s="20">
        <v>46129</v>
      </c>
      <c r="C33" s="21" t="str">
        <f t="shared" si="0"/>
        <v>Fr</v>
      </c>
      <c r="D33" s="22" t="s">
        <v>55</v>
      </c>
      <c r="E33" s="23"/>
      <c r="F33" s="23"/>
      <c r="G33" s="24"/>
      <c r="H33" s="25">
        <f t="shared" si="1"/>
        <v>8</v>
      </c>
      <c r="I33" s="25">
        <f t="shared" si="2"/>
        <v>8</v>
      </c>
      <c r="J33" s="26">
        <f t="shared" si="3"/>
        <v>0</v>
      </c>
      <c r="K33" s="27" t="s">
        <v>56</v>
      </c>
      <c r="L33" s="22" t="s">
        <v>46</v>
      </c>
    </row>
    <row r="34" spans="2:12" ht="16.5" customHeight="1" x14ac:dyDescent="0.25">
      <c r="B34" s="20">
        <v>46130</v>
      </c>
      <c r="C34" s="21" t="str">
        <f t="shared" si="0"/>
        <v>Sa</v>
      </c>
      <c r="D34" s="22" t="s">
        <v>49</v>
      </c>
      <c r="E34" s="23"/>
      <c r="F34" s="23"/>
      <c r="G34" s="24"/>
      <c r="H34" s="25">
        <f t="shared" si="1"/>
        <v>0</v>
      </c>
      <c r="I34" s="25">
        <f t="shared" si="2"/>
        <v>0</v>
      </c>
      <c r="J34" s="26">
        <f t="shared" si="3"/>
        <v>0</v>
      </c>
      <c r="K34" s="27" t="s">
        <v>50</v>
      </c>
      <c r="L34" s="22"/>
    </row>
    <row r="35" spans="2:12" ht="16.5" customHeight="1" x14ac:dyDescent="0.25">
      <c r="B35" s="20">
        <v>46131</v>
      </c>
      <c r="C35" s="21" t="str">
        <f t="shared" si="0"/>
        <v>So</v>
      </c>
      <c r="D35" s="22" t="s">
        <v>49</v>
      </c>
      <c r="E35" s="23"/>
      <c r="F35" s="23"/>
      <c r="G35" s="24"/>
      <c r="H35" s="25">
        <f t="shared" si="1"/>
        <v>0</v>
      </c>
      <c r="I35" s="25">
        <f t="shared" si="2"/>
        <v>0</v>
      </c>
      <c r="J35" s="26">
        <f t="shared" si="3"/>
        <v>0</v>
      </c>
      <c r="K35" s="27" t="s">
        <v>50</v>
      </c>
      <c r="L35" s="22"/>
    </row>
    <row r="36" spans="2:12" ht="16.5" customHeight="1" x14ac:dyDescent="0.25">
      <c r="B36" s="20">
        <v>46132</v>
      </c>
      <c r="C36" s="21" t="str">
        <f t="shared" si="0"/>
        <v>Mo</v>
      </c>
      <c r="D36" s="22" t="s">
        <v>43</v>
      </c>
      <c r="E36" s="23">
        <v>0.29166666666666702</v>
      </c>
      <c r="F36" s="23">
        <v>0.66666666666666696</v>
      </c>
      <c r="G36" s="24">
        <v>45</v>
      </c>
      <c r="H36" s="25">
        <f t="shared" si="1"/>
        <v>8.2499999999999982</v>
      </c>
      <c r="I36" s="25">
        <f t="shared" si="2"/>
        <v>8</v>
      </c>
      <c r="J36" s="26">
        <f t="shared" si="3"/>
        <v>0.24999999999999822</v>
      </c>
      <c r="K36" s="27" t="s">
        <v>57</v>
      </c>
      <c r="L36" s="22"/>
    </row>
    <row r="37" spans="2:12" ht="16.5" customHeight="1" x14ac:dyDescent="0.25">
      <c r="B37" s="20">
        <v>46133</v>
      </c>
      <c r="C37" s="21" t="str">
        <f t="shared" si="0"/>
        <v>Di</v>
      </c>
      <c r="D37" s="22" t="s">
        <v>43</v>
      </c>
      <c r="E37" s="23">
        <v>0.29166666666666702</v>
      </c>
      <c r="F37" s="23">
        <v>0.70833333333333304</v>
      </c>
      <c r="G37" s="24">
        <v>45</v>
      </c>
      <c r="H37" s="25">
        <f t="shared" si="1"/>
        <v>9.249999999999984</v>
      </c>
      <c r="I37" s="25">
        <f t="shared" si="2"/>
        <v>8</v>
      </c>
      <c r="J37" s="26">
        <f t="shared" si="3"/>
        <v>1.249999999999984</v>
      </c>
      <c r="K37" s="27" t="s">
        <v>58</v>
      </c>
      <c r="L37" s="22" t="s">
        <v>46</v>
      </c>
    </row>
    <row r="38" spans="2:12" ht="16.5" customHeight="1" x14ac:dyDescent="0.25">
      <c r="B38" s="20">
        <v>46134</v>
      </c>
      <c r="C38" s="21" t="str">
        <f t="shared" si="0"/>
        <v>Mi</v>
      </c>
      <c r="D38" s="22" t="s">
        <v>59</v>
      </c>
      <c r="E38" s="23"/>
      <c r="F38" s="23"/>
      <c r="G38" s="24"/>
      <c r="H38" s="25">
        <f t="shared" si="1"/>
        <v>8</v>
      </c>
      <c r="I38" s="25">
        <f t="shared" si="2"/>
        <v>8</v>
      </c>
      <c r="J38" s="26">
        <f t="shared" si="3"/>
        <v>0</v>
      </c>
      <c r="K38" s="27" t="s">
        <v>60</v>
      </c>
      <c r="L38" s="22"/>
    </row>
    <row r="39" spans="2:12" ht="16.5" customHeight="1" x14ac:dyDescent="0.25">
      <c r="B39" s="20">
        <v>46135</v>
      </c>
      <c r="C39" s="21" t="str">
        <f t="shared" si="0"/>
        <v>Do</v>
      </c>
      <c r="D39" s="22" t="s">
        <v>59</v>
      </c>
      <c r="E39" s="23"/>
      <c r="F39" s="23"/>
      <c r="G39" s="24"/>
      <c r="H39" s="25">
        <f t="shared" si="1"/>
        <v>8</v>
      </c>
      <c r="I39" s="25">
        <f t="shared" si="2"/>
        <v>8</v>
      </c>
      <c r="J39" s="26">
        <f t="shared" si="3"/>
        <v>0</v>
      </c>
      <c r="K39" s="27" t="s">
        <v>60</v>
      </c>
      <c r="L39" s="22"/>
    </row>
    <row r="40" spans="2:12" ht="16.5" customHeight="1" x14ac:dyDescent="0.25">
      <c r="B40" s="20">
        <v>46136</v>
      </c>
      <c r="C40" s="21" t="str">
        <f t="shared" si="0"/>
        <v>Fr</v>
      </c>
      <c r="D40" s="22" t="s">
        <v>43</v>
      </c>
      <c r="E40" s="23">
        <v>0.29166666666666702</v>
      </c>
      <c r="F40" s="23">
        <v>0.66666666666666696</v>
      </c>
      <c r="G40" s="24">
        <v>45</v>
      </c>
      <c r="H40" s="25">
        <f t="shared" si="1"/>
        <v>8.2499999999999982</v>
      </c>
      <c r="I40" s="25">
        <f t="shared" si="2"/>
        <v>8</v>
      </c>
      <c r="J40" s="26">
        <f t="shared" si="3"/>
        <v>0.24999999999999822</v>
      </c>
      <c r="K40" s="27" t="s">
        <v>61</v>
      </c>
      <c r="L40" s="22"/>
    </row>
    <row r="41" spans="2:12" ht="16.5" customHeight="1" x14ac:dyDescent="0.25">
      <c r="B41" s="20">
        <v>46137</v>
      </c>
      <c r="C41" s="21" t="str">
        <f t="shared" si="0"/>
        <v>Sa</v>
      </c>
      <c r="D41" s="22" t="s">
        <v>49</v>
      </c>
      <c r="E41" s="23"/>
      <c r="F41" s="23"/>
      <c r="G41" s="24"/>
      <c r="H41" s="25">
        <f t="shared" si="1"/>
        <v>0</v>
      </c>
      <c r="I41" s="25">
        <f t="shared" si="2"/>
        <v>0</v>
      </c>
      <c r="J41" s="26">
        <f t="shared" si="3"/>
        <v>0</v>
      </c>
      <c r="K41" s="27" t="s">
        <v>50</v>
      </c>
      <c r="L41" s="22"/>
    </row>
    <row r="42" spans="2:12" ht="16.5" customHeight="1" x14ac:dyDescent="0.25">
      <c r="B42" s="20">
        <v>46138</v>
      </c>
      <c r="C42" s="21" t="str">
        <f t="shared" si="0"/>
        <v>So</v>
      </c>
      <c r="D42" s="22" t="s">
        <v>49</v>
      </c>
      <c r="E42" s="23"/>
      <c r="F42" s="23"/>
      <c r="G42" s="24"/>
      <c r="H42" s="25">
        <f t="shared" si="1"/>
        <v>0</v>
      </c>
      <c r="I42" s="25">
        <f t="shared" si="2"/>
        <v>0</v>
      </c>
      <c r="J42" s="26">
        <f t="shared" si="3"/>
        <v>0</v>
      </c>
      <c r="K42" s="27" t="s">
        <v>50</v>
      </c>
      <c r="L42" s="22"/>
    </row>
    <row r="43" spans="2:12" ht="16.5" customHeight="1" x14ac:dyDescent="0.25">
      <c r="B43" s="20">
        <v>46139</v>
      </c>
      <c r="C43" s="21" t="str">
        <f t="shared" si="0"/>
        <v>Mo</v>
      </c>
      <c r="D43" s="22" t="s">
        <v>43</v>
      </c>
      <c r="E43" s="23">
        <v>0.29166666666666702</v>
      </c>
      <c r="F43" s="23">
        <v>0.72916666666666696</v>
      </c>
      <c r="G43" s="24">
        <v>45</v>
      </c>
      <c r="H43" s="25">
        <f t="shared" si="1"/>
        <v>9.7499999999999982</v>
      </c>
      <c r="I43" s="25">
        <f t="shared" si="2"/>
        <v>8</v>
      </c>
      <c r="J43" s="26">
        <f t="shared" si="3"/>
        <v>1.7499999999999982</v>
      </c>
      <c r="K43" s="27" t="s">
        <v>62</v>
      </c>
      <c r="L43" s="22" t="s">
        <v>46</v>
      </c>
    </row>
    <row r="44" spans="2:12" ht="16.5" customHeight="1" x14ac:dyDescent="0.25">
      <c r="B44" s="20">
        <v>46140</v>
      </c>
      <c r="C44" s="21" t="str">
        <f t="shared" si="0"/>
        <v>Di</v>
      </c>
      <c r="D44" s="22" t="s">
        <v>43</v>
      </c>
      <c r="E44" s="23">
        <v>0.29166666666666702</v>
      </c>
      <c r="F44" s="23">
        <v>0.6875</v>
      </c>
      <c r="G44" s="24">
        <v>45</v>
      </c>
      <c r="H44" s="25">
        <f t="shared" si="1"/>
        <v>8.7499999999999911</v>
      </c>
      <c r="I44" s="25">
        <f t="shared" si="2"/>
        <v>8</v>
      </c>
      <c r="J44" s="26">
        <f t="shared" si="3"/>
        <v>0.74999999999999112</v>
      </c>
      <c r="K44" s="27" t="s">
        <v>63</v>
      </c>
      <c r="L44" s="22"/>
    </row>
    <row r="45" spans="2:12" ht="16.5" customHeight="1" x14ac:dyDescent="0.25">
      <c r="B45" s="20">
        <v>46141</v>
      </c>
      <c r="C45" s="21" t="str">
        <f t="shared" si="0"/>
        <v>Mi</v>
      </c>
      <c r="D45" s="22" t="s">
        <v>43</v>
      </c>
      <c r="E45" s="23">
        <v>0.29166666666666702</v>
      </c>
      <c r="F45" s="23">
        <v>0.75</v>
      </c>
      <c r="G45" s="24">
        <v>45</v>
      </c>
      <c r="H45" s="25">
        <f t="shared" si="1"/>
        <v>10.249999999999991</v>
      </c>
      <c r="I45" s="25">
        <f t="shared" si="2"/>
        <v>8</v>
      </c>
      <c r="J45" s="26">
        <f t="shared" si="3"/>
        <v>2.2499999999999911</v>
      </c>
      <c r="K45" s="27" t="s">
        <v>64</v>
      </c>
      <c r="L45" s="22" t="s">
        <v>46</v>
      </c>
    </row>
    <row r="46" spans="2:12" ht="16.5" customHeight="1" x14ac:dyDescent="0.25">
      <c r="B46" s="20">
        <v>46142</v>
      </c>
      <c r="C46" s="21" t="str">
        <f t="shared" si="0"/>
        <v>Do</v>
      </c>
      <c r="D46" s="22" t="s">
        <v>43</v>
      </c>
      <c r="E46" s="23">
        <v>0.29166666666666702</v>
      </c>
      <c r="F46" s="23">
        <v>0.66666666666666696</v>
      </c>
      <c r="G46" s="24">
        <v>45</v>
      </c>
      <c r="H46" s="25">
        <f t="shared" si="1"/>
        <v>8.2499999999999982</v>
      </c>
      <c r="I46" s="25">
        <f t="shared" si="2"/>
        <v>8</v>
      </c>
      <c r="J46" s="26">
        <f t="shared" si="3"/>
        <v>0.24999999999999822</v>
      </c>
      <c r="K46" s="27" t="s">
        <v>65</v>
      </c>
      <c r="L46" s="22"/>
    </row>
    <row r="47" spans="2:12" ht="24" customHeight="1" x14ac:dyDescent="0.25">
      <c r="B47" s="6" t="s">
        <v>66</v>
      </c>
      <c r="C47" s="6"/>
      <c r="D47" s="6"/>
      <c r="E47" s="6"/>
      <c r="F47" s="6"/>
      <c r="G47" s="6"/>
      <c r="H47" s="28">
        <f>SUM(H17:H46)</f>
        <v>171.74999999999994</v>
      </c>
      <c r="I47" s="28">
        <f>SUM(I17:I46)</f>
        <v>160</v>
      </c>
      <c r="J47" s="29">
        <f>SUM(J17:J46)</f>
        <v>11.74999999999992</v>
      </c>
      <c r="K47" s="5" t="s">
        <v>67</v>
      </c>
      <c r="L47" s="5"/>
    </row>
    <row r="48" spans="2:12" ht="9.75" customHeight="1" x14ac:dyDescent="0.25"/>
    <row r="49" spans="2:12" ht="21.75" customHeight="1" x14ac:dyDescent="0.25">
      <c r="B49" s="12" t="s">
        <v>68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2:12" ht="19.5" customHeight="1" x14ac:dyDescent="0.25">
      <c r="B50" s="4" t="s">
        <v>69</v>
      </c>
      <c r="C50" s="4"/>
      <c r="D50" s="4"/>
      <c r="E50" s="4"/>
      <c r="F50" s="4"/>
      <c r="H50" s="4" t="s">
        <v>70</v>
      </c>
      <c r="I50" s="4"/>
      <c r="J50" s="4"/>
      <c r="K50" s="4"/>
      <c r="L50" s="4"/>
    </row>
    <row r="51" spans="2:12" ht="18" customHeight="1" x14ac:dyDescent="0.25">
      <c r="B51" s="3" t="s">
        <v>71</v>
      </c>
      <c r="C51" s="3"/>
      <c r="D51" s="3"/>
      <c r="E51" s="2">
        <f>H47</f>
        <v>171.74999999999994</v>
      </c>
      <c r="F51" s="2"/>
      <c r="H51" s="3" t="s">
        <v>72</v>
      </c>
      <c r="I51" s="3"/>
      <c r="J51" s="3"/>
      <c r="K51" s="2">
        <f>MAX(0,J47)</f>
        <v>11.74999999999992</v>
      </c>
      <c r="L51" s="2"/>
    </row>
    <row r="52" spans="2:12" ht="18" customHeight="1" x14ac:dyDescent="0.25">
      <c r="B52" s="3" t="s">
        <v>73</v>
      </c>
      <c r="C52" s="3"/>
      <c r="D52" s="3"/>
      <c r="E52" s="2">
        <f>I47</f>
        <v>160</v>
      </c>
      <c r="F52" s="2"/>
      <c r="H52" s="3" t="s">
        <v>74</v>
      </c>
      <c r="I52" s="3"/>
      <c r="J52" s="3"/>
      <c r="K52" s="1">
        <f>MAX(0,J47)*$C$13</f>
        <v>264.37499999999818</v>
      </c>
      <c r="L52" s="1"/>
    </row>
    <row r="53" spans="2:12" ht="18" customHeight="1" x14ac:dyDescent="0.25">
      <c r="B53" s="3" t="s">
        <v>75</v>
      </c>
      <c r="C53" s="3"/>
      <c r="D53" s="3"/>
      <c r="E53" s="30">
        <f>J47</f>
        <v>11.74999999999992</v>
      </c>
      <c r="F53" s="30"/>
      <c r="H53" s="3" t="s">
        <v>76</v>
      </c>
      <c r="I53" s="3"/>
      <c r="J53" s="3"/>
      <c r="K53" s="1">
        <f>MAX(0,J47)*$C$13*$F$13</f>
        <v>66.093749999999545</v>
      </c>
      <c r="L53" s="1"/>
    </row>
    <row r="54" spans="2:12" ht="18" customHeight="1" x14ac:dyDescent="0.25">
      <c r="B54" s="3" t="s">
        <v>77</v>
      </c>
      <c r="C54" s="3"/>
      <c r="D54" s="3"/>
      <c r="E54" s="30">
        <f>$H$13</f>
        <v>3.5</v>
      </c>
      <c r="F54" s="30"/>
      <c r="H54" s="3" t="s">
        <v>78</v>
      </c>
      <c r="I54" s="3"/>
      <c r="J54" s="3"/>
      <c r="K54" s="31">
        <f>MAX(0,J47)*$C$13*(1+$F$13)</f>
        <v>330.46874999999773</v>
      </c>
      <c r="L54" s="31"/>
    </row>
    <row r="55" spans="2:12" ht="18" customHeight="1" x14ac:dyDescent="0.25">
      <c r="B55" s="3" t="s">
        <v>79</v>
      </c>
      <c r="C55" s="3"/>
      <c r="D55" s="3"/>
      <c r="E55" s="32">
        <f>J47+$H$13</f>
        <v>15.24999999999992</v>
      </c>
      <c r="F55" s="32"/>
      <c r="H55" s="3" t="s">
        <v>80</v>
      </c>
      <c r="I55" s="3"/>
      <c r="J55" s="3"/>
      <c r="K55" s="33">
        <v>0</v>
      </c>
      <c r="L55" s="33"/>
    </row>
    <row r="56" spans="2:12" ht="12" customHeight="1" x14ac:dyDescent="0.25"/>
    <row r="57" spans="2:12" ht="21.75" customHeight="1" x14ac:dyDescent="0.25">
      <c r="B57" s="7" t="s">
        <v>81</v>
      </c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2:12" ht="12" customHeight="1" x14ac:dyDescent="0.25"/>
    <row r="59" spans="2:12" ht="34.5" customHeight="1" x14ac:dyDescent="0.25">
      <c r="B59" s="34"/>
      <c r="C59" s="34"/>
      <c r="D59" s="34"/>
      <c r="E59" s="34"/>
      <c r="F59" s="34"/>
      <c r="H59" s="34"/>
      <c r="I59" s="34"/>
      <c r="J59" s="34"/>
      <c r="K59" s="34"/>
      <c r="L59" s="34"/>
    </row>
    <row r="60" spans="2:12" ht="18" customHeight="1" x14ac:dyDescent="0.25">
      <c r="B60" s="35" t="s">
        <v>82</v>
      </c>
      <c r="C60" s="35"/>
      <c r="D60" s="35"/>
      <c r="E60" s="35"/>
      <c r="F60" s="35"/>
      <c r="H60" s="35" t="s">
        <v>83</v>
      </c>
      <c r="I60" s="35"/>
      <c r="J60" s="35"/>
      <c r="K60" s="35"/>
      <c r="L60" s="35"/>
    </row>
    <row r="61" spans="2:12" ht="12" customHeight="1" x14ac:dyDescent="0.25"/>
    <row r="62" spans="2:12" ht="19.5" customHeight="1" x14ac:dyDescent="0.25">
      <c r="B62" s="12" t="s">
        <v>84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2:12" ht="60" customHeight="1" x14ac:dyDescent="0.25">
      <c r="B63" s="36" t="s">
        <v>85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</row>
  </sheetData>
  <mergeCells count="50">
    <mergeCell ref="B63:L63"/>
    <mergeCell ref="B59:F59"/>
    <mergeCell ref="H59:L59"/>
    <mergeCell ref="B60:F60"/>
    <mergeCell ref="H60:L60"/>
    <mergeCell ref="B62:L62"/>
    <mergeCell ref="B55:D55"/>
    <mergeCell ref="E55:F55"/>
    <mergeCell ref="H55:J55"/>
    <mergeCell ref="K55:L55"/>
    <mergeCell ref="B57:L57"/>
    <mergeCell ref="B53:D53"/>
    <mergeCell ref="E53:F53"/>
    <mergeCell ref="H53:J53"/>
    <mergeCell ref="K53:L53"/>
    <mergeCell ref="B54:D54"/>
    <mergeCell ref="E54:F54"/>
    <mergeCell ref="H54:J54"/>
    <mergeCell ref="K54:L54"/>
    <mergeCell ref="B51:D51"/>
    <mergeCell ref="E51:F51"/>
    <mergeCell ref="H51:J51"/>
    <mergeCell ref="K51:L51"/>
    <mergeCell ref="B52:D52"/>
    <mergeCell ref="E52:F52"/>
    <mergeCell ref="H52:J52"/>
    <mergeCell ref="K52:L52"/>
    <mergeCell ref="B15:L15"/>
    <mergeCell ref="B47:G47"/>
    <mergeCell ref="K47:L47"/>
    <mergeCell ref="B49:L49"/>
    <mergeCell ref="B50:F50"/>
    <mergeCell ref="H50:L50"/>
    <mergeCell ref="B11:L11"/>
    <mergeCell ref="C12:D12"/>
    <mergeCell ref="J12:L12"/>
    <mergeCell ref="C13:D13"/>
    <mergeCell ref="J13:L13"/>
    <mergeCell ref="C7:F7"/>
    <mergeCell ref="I7:L7"/>
    <mergeCell ref="C8:F8"/>
    <mergeCell ref="I8:L8"/>
    <mergeCell ref="C9:F9"/>
    <mergeCell ref="I9:L9"/>
    <mergeCell ref="B2:L2"/>
    <mergeCell ref="B3:L3"/>
    <mergeCell ref="B5:F5"/>
    <mergeCell ref="H5:L5"/>
    <mergeCell ref="C6:F6"/>
    <mergeCell ref="I6:L6"/>
  </mergeCells>
  <conditionalFormatting sqref="B17:L46">
    <cfRule type="expression" dxfId="4" priority="2">
      <formula>WEEKDAY($B17,2)&gt;=6</formula>
    </cfRule>
    <cfRule type="expression" dxfId="3" priority="3">
      <formula>$D17="Feiertag"</formula>
    </cfRule>
    <cfRule type="expression" dxfId="2" priority="4">
      <formula>$D17="Urlaub"</formula>
    </cfRule>
    <cfRule type="expression" dxfId="1" priority="5">
      <formula>$D17="Krank"</formula>
    </cfRule>
  </conditionalFormatting>
  <conditionalFormatting sqref="J17:J46">
    <cfRule type="expression" dxfId="0" priority="6">
      <formula>$J17&gt;0</formula>
    </cfRule>
  </conditionalFormatting>
  <dataValidations count="1">
    <dataValidation type="list" allowBlank="1" errorTitle="Ungültiger Status" error="Bitte einen der vorgegebenen Status wählen." sqref="D17:D46" xr:uid="{00000000-0002-0000-0000-000000000000}">
      <formula1>"Normal,Urlaub,Krank,Feiertag,Frei"</formula1>
      <formula2>0</formula2>
    </dataValidation>
  </dataValidations>
  <printOptions horizontalCentered="1"/>
  <pageMargins left="0.3" right="0.3" top="0.4" bottom="0.4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Überstundenzettel</vt:lpstr>
      <vt:lpstr>Überstundenzettel!Druckbereich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2026-07-13T06:39:43Z</dcterms:created>
  <dcterms:modified xsi:type="dcterms:W3CDTF">2026-07-13T08:46:49Z</dcterms:modified>
  <dc:language>en-US</dc:language>
</cp:coreProperties>
</file>