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ebericht" sheetId="1" state="visible" r:id="rId3"/>
    <sheet name="Listen" sheetId="2" state="visible" r:id="rId4"/>
  </sheets>
  <definedNames>
    <definedName function="false" hidden="false" localSheetId="0" name="_xlnm.Print_Area" vbProcedure="false">Regiebericht!$A$1:$J$56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G46" authorId="0">
      <text>
        <r>
          <rPr>
            <sz val="10"/>
            <rFont val="Arial"/>
            <family val="2"/>
          </rPr>
          <t xml:space="preserve">Zuschlag 5 % auf die Zwischensumme</t>
        </r>
      </text>
    </comment>
    <comment ref="H14" authorId="0">
      <text>
        <r>
          <rPr>
            <sz val="10"/>
            <rFont val="Arial"/>
            <family val="2"/>
          </rPr>
          <t xml:space="preserve">Automatisch: (Bis − Von) × 24 − Pause.</t>
        </r>
      </text>
    </comment>
    <comment ref="I14" authorId="0">
      <text>
        <r>
          <rPr>
            <sz val="10"/>
            <rFont val="Arial"/>
            <family val="2"/>
          </rPr>
          <t xml:space="preserve">Wird automatisch aus der Qualifikation gezogen (Tarife in Blatt „Listen“).</t>
        </r>
      </text>
    </comment>
  </commentList>
</comments>
</file>

<file path=xl/sharedStrings.xml><?xml version="1.0" encoding="utf-8"?>
<sst xmlns="http://schemas.openxmlformats.org/spreadsheetml/2006/main" count="125" uniqueCount="103">
  <si>
    <t xml:space="preserve">REGIEBERICHT</t>
  </si>
  <si>
    <t xml:space="preserve">Nachweis über Regiearbeiten · Stunden · Material · Geräte</t>
  </si>
  <si>
    <t xml:space="preserve">Projektdaten</t>
  </si>
  <si>
    <t xml:space="preserve">Berichtsdaten</t>
  </si>
  <si>
    <t xml:space="preserve">Bauvorhaben</t>
  </si>
  <si>
    <t xml:space="preserve">Erschließung Gewerbepark Nord</t>
  </si>
  <si>
    <t xml:space="preserve">Regiebericht-Nr.</t>
  </si>
  <si>
    <t xml:space="preserve">RB-2026-047</t>
  </si>
  <si>
    <t xml:space="preserve">Bauabschnitt / Ort</t>
  </si>
  <si>
    <t xml:space="preserve">Ringstraße 40, 30880 Laatzen</t>
  </si>
  <si>
    <t xml:space="preserve">Datum</t>
  </si>
  <si>
    <t xml:space="preserve">Auftraggeber</t>
  </si>
  <si>
    <t xml:space="preserve">Hansberg Immobilien GmbH</t>
  </si>
  <si>
    <t xml:space="preserve">Wochentag</t>
  </si>
  <si>
    <t xml:space="preserve">Montag</t>
  </si>
  <si>
    <t xml:space="preserve">Auftragnehmer</t>
  </si>
  <si>
    <t xml:space="preserve">Kluthe Tief- &amp; Straßenbau GmbH</t>
  </si>
  <si>
    <t xml:space="preserve">Wetter</t>
  </si>
  <si>
    <t xml:space="preserve">bewölkt</t>
  </si>
  <si>
    <t xml:space="preserve">Auftrags-/Regie-Nr.</t>
  </si>
  <si>
    <t xml:space="preserve">AB-2026-113</t>
  </si>
  <si>
    <t xml:space="preserve">Grund / Leistung der Regie</t>
  </si>
  <si>
    <t xml:space="preserve">Zusätzlicher Aushub von nicht kalkuliertem Fels im Leitungsgraben lt. Anweisung Bauleitung</t>
  </si>
  <si>
    <t xml:space="preserve">A · Arbeitsstunden (Lohn)</t>
  </si>
  <si>
    <t xml:space="preserve">Name / Mitarbeiter</t>
  </si>
  <si>
    <t xml:space="preserve">Qualifikation</t>
  </si>
  <si>
    <t xml:space="preserve">Tätigkeit</t>
  </si>
  <si>
    <t xml:space="preserve">Von</t>
  </si>
  <si>
    <t xml:space="preserve">Bis</t>
  </si>
  <si>
    <t xml:space="preserve">Pause (h)</t>
  </si>
  <si>
    <t xml:space="preserve">Stunden</t>
  </si>
  <si>
    <t xml:space="preserve">Satz €/h</t>
  </si>
  <si>
    <t xml:space="preserve">Betrag €</t>
  </si>
  <si>
    <t xml:space="preserve">M. Brands</t>
  </si>
  <si>
    <t xml:space="preserve">Vorarbeiter</t>
  </si>
  <si>
    <t xml:space="preserve">Einweisung &amp; Aushub</t>
  </si>
  <si>
    <t xml:space="preserve">L. Vogt</t>
  </si>
  <si>
    <t xml:space="preserve">Facharbeiter</t>
  </si>
  <si>
    <t xml:space="preserve">Aushub / Baggerbegleitung</t>
  </si>
  <si>
    <t xml:space="preserve">S. Aydin</t>
  </si>
  <si>
    <t xml:space="preserve">Verbau &amp; Grabensicherung</t>
  </si>
  <si>
    <t xml:space="preserve">K. Osei</t>
  </si>
  <si>
    <t xml:space="preserve">Helfer</t>
  </si>
  <si>
    <t xml:space="preserve">Handschachtung, Räumarbeiten</t>
  </si>
  <si>
    <t xml:space="preserve">Zwischensumme Arbeitsstunden</t>
  </si>
  <si>
    <t xml:space="preserve">B · Material / Baustoffe</t>
  </si>
  <si>
    <t xml:space="preserve">Bezeichnung</t>
  </si>
  <si>
    <t xml:space="preserve">Menge</t>
  </si>
  <si>
    <t xml:space="preserve">Einheit</t>
  </si>
  <si>
    <t xml:space="preserve">Einzelpreis €</t>
  </si>
  <si>
    <t xml:space="preserve">Schotter 0/32 (Grabenverfüllung)</t>
  </si>
  <si>
    <t xml:space="preserve">t</t>
  </si>
  <si>
    <t xml:space="preserve">Füllsand</t>
  </si>
  <si>
    <t xml:space="preserve">m³</t>
  </si>
  <si>
    <t xml:space="preserve">Trenngewebe / Vlies</t>
  </si>
  <si>
    <t xml:space="preserve">m²</t>
  </si>
  <si>
    <t xml:space="preserve">Kleinmaterial / Befestigung</t>
  </si>
  <si>
    <t xml:space="preserve">psch</t>
  </si>
  <si>
    <t xml:space="preserve">Zwischensumme Material</t>
  </si>
  <si>
    <t xml:space="preserve">C · Geräte / Maschinen</t>
  </si>
  <si>
    <t xml:space="preserve">Menge / Std</t>
  </si>
  <si>
    <t xml:space="preserve">Satz €</t>
  </si>
  <si>
    <t xml:space="preserve">Kettenbagger 14 t</t>
  </si>
  <si>
    <t xml:space="preserve">Std</t>
  </si>
  <si>
    <t xml:space="preserve">Radlader</t>
  </si>
  <si>
    <t xml:space="preserve">Verbaubox (Miete)</t>
  </si>
  <si>
    <t xml:space="preserve">Tag</t>
  </si>
  <si>
    <t xml:space="preserve">Rüttelplatte</t>
  </si>
  <si>
    <t xml:space="preserve">Zwischensumme Geräte</t>
  </si>
  <si>
    <t xml:space="preserve">Bemerkungen</t>
  </si>
  <si>
    <t xml:space="preserve">Zusammenfassung</t>
  </si>
  <si>
    <t xml:space="preserve">Felsanteil im Graben nicht im LV enthalten; Ausführung auf Anweisung der Bauleitung. Stunden und Gerätezeiten vor Ort gemeinsam aufgenommen und bestätigt.</t>
  </si>
  <si>
    <t xml:space="preserve">Summe Arbeitsstunden (Lohn)</t>
  </si>
  <si>
    <t xml:space="preserve">Summe Material</t>
  </si>
  <si>
    <t xml:space="preserve">Summe Geräte</t>
  </si>
  <si>
    <t xml:space="preserve">Zwischensumme (netto)</t>
  </si>
  <si>
    <t xml:space="preserve">Zuschlag Gemeinkosten (5 %)</t>
  </si>
  <si>
    <t xml:space="preserve">Nettosumme</t>
  </si>
  <si>
    <t xml:space="preserve">zzgl. MwSt (19 %)</t>
  </si>
  <si>
    <t xml:space="preserve">Gesamtbetrag (brutto)</t>
  </si>
  <si>
    <t xml:space="preserve">Auftragnehmer  ·  Datum / Unterschrift</t>
  </si>
  <si>
    <t xml:space="preserve">Auftraggeber / Bauleitung  ·  Datum / Unterschrift</t>
  </si>
  <si>
    <t xml:space="preserve">STAMMDATEN &amp; AUSWAHLLISTEN</t>
  </si>
  <si>
    <t xml:space="preserve">Diese Werte speisen die Dropdown-Felder und die automatische Satz-Berechnung im Regiebericht. Beträge und Einträge frei anpassbar.</t>
  </si>
  <si>
    <t xml:space="preserve">Einheiten</t>
  </si>
  <si>
    <t xml:space="preserve">Polier</t>
  </si>
  <si>
    <t xml:space="preserve">sonnig</t>
  </si>
  <si>
    <t xml:space="preserve">Dienstag</t>
  </si>
  <si>
    <t xml:space="preserve">wechselhaft</t>
  </si>
  <si>
    <t xml:space="preserve">Mittwoch</t>
  </si>
  <si>
    <t xml:space="preserve">Fachhelfer</t>
  </si>
  <si>
    <t xml:space="preserve">Regen</t>
  </si>
  <si>
    <t xml:space="preserve">Donnerstag</t>
  </si>
  <si>
    <t xml:space="preserve">lfm</t>
  </si>
  <si>
    <t xml:space="preserve">Schnee</t>
  </si>
  <si>
    <t xml:space="preserve">Freitag</t>
  </si>
  <si>
    <t xml:space="preserve">Azubi</t>
  </si>
  <si>
    <t xml:space="preserve">Stk</t>
  </si>
  <si>
    <t xml:space="preserve">Frost</t>
  </si>
  <si>
    <t xml:space="preserve">Samstag</t>
  </si>
  <si>
    <t xml:space="preserve">kg</t>
  </si>
  <si>
    <t xml:space="preserve">Sonntag</t>
  </si>
  <si>
    <t xml:space="preserve">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</si>
</sst>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.mm\.yyyy"/>
    <numFmt numFmtId="166" formatCode="hh:mm"/>
    <numFmt numFmtId="167" formatCode="0.00"/>
    <numFmt numFmtId="168" formatCode="0.00&quot; h&quot;"/>
    <numFmt numFmtId="169" formatCode="#,##0.00&quot; €&quot;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Calibri"/>
      <family val="0"/>
      <charset val="1"/>
    </font>
    <font>
      <i val="true"/>
      <sz val="9.5"/>
      <color rgb="FFFFFFFF"/>
      <name val="Calibri"/>
      <family val="0"/>
      <charset val="1"/>
    </font>
    <font>
      <b val="true"/>
      <sz val="10.5"/>
      <color rgb="FFFFFFFF"/>
      <name val="Calibri"/>
      <family val="0"/>
      <charset val="1"/>
    </font>
    <font>
      <b val="true"/>
      <sz val="9"/>
      <color rgb="FF5E6A72"/>
      <name val="Calibri"/>
      <family val="0"/>
      <charset val="1"/>
    </font>
    <font>
      <sz val="10"/>
      <color rgb="FF232A30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2E3A46"/>
      <name val="Calibri"/>
      <family val="0"/>
      <charset val="1"/>
    </font>
    <font>
      <b val="true"/>
      <sz val="11"/>
      <color rgb="FF2E3A46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9.5"/>
      <color rgb="FF9C4A2C"/>
      <name val="Calibri"/>
      <family val="0"/>
      <charset val="1"/>
    </font>
    <font>
      <sz val="9"/>
      <color rgb="FF5E6A72"/>
      <name val="Calibri"/>
      <family val="0"/>
      <charset val="1"/>
    </font>
    <font>
      <sz val="10"/>
      <name val="Arial"/>
      <family val="2"/>
    </font>
    <font>
      <b val="true"/>
      <sz val="13"/>
      <color rgb="FFFFFFFF"/>
      <name val="Calibri"/>
      <family val="0"/>
      <charset val="1"/>
    </font>
    <font>
      <i val="true"/>
      <sz val="9"/>
      <color rgb="FF5E6A72"/>
      <name val="Calibri"/>
      <family val="0"/>
      <charset val="1"/>
    </font>
    <font>
      <b val="true"/>
      <sz val="10"/>
      <color rgb="FFFFFFFF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2E3A46"/>
        <bgColor rgb="FF232A30"/>
      </patternFill>
    </fill>
    <fill>
      <patternFill patternType="solid">
        <fgColor rgb="FFC0603A"/>
        <bgColor rgb="FF9C4A2C"/>
      </patternFill>
    </fill>
    <fill>
      <patternFill patternType="solid">
        <fgColor rgb="FF46586A"/>
        <bgColor rgb="FF5E6A72"/>
      </patternFill>
    </fill>
    <fill>
      <patternFill patternType="solid">
        <fgColor rgb="FFF5F6F7"/>
        <bgColor rgb="FFFBFCFC"/>
      </patternFill>
    </fill>
    <fill>
      <patternFill patternType="solid">
        <fgColor rgb="FFFBFCFC"/>
        <bgColor rgb="FFFFFFFF"/>
      </patternFill>
    </fill>
    <fill>
      <patternFill patternType="solid">
        <fgColor rgb="FFFFFFFF"/>
        <bgColor rgb="FFFBFCFC"/>
      </patternFill>
    </fill>
    <fill>
      <patternFill patternType="solid">
        <fgColor rgb="FFE9ECEE"/>
        <bgColor rgb="FFF5F6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7CDD2"/>
      </left>
      <right style="thin">
        <color rgb="FFC7CDD2"/>
      </right>
      <top style="thin">
        <color rgb="FFC7CDD2"/>
      </top>
      <bottom style="thin">
        <color rgb="FFC7CDD2"/>
      </bottom>
      <diagonal/>
    </border>
    <border diagonalUp="false" diagonalDown="false">
      <left/>
      <right/>
      <top/>
      <bottom style="thin">
        <color rgb="FF232A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9" fontId="12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7CDD2"/>
      <rgbColor rgb="FF808080"/>
      <rgbColor rgb="FF9999FF"/>
      <rgbColor rgb="FF993366"/>
      <rgbColor rgb="FFFBFCFC"/>
      <rgbColor rgb="FFE9EC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6F7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0603A"/>
      <rgbColor rgb="FF5E6A72"/>
      <rgbColor rgb="FF969696"/>
      <rgbColor rgb="FF003366"/>
      <rgbColor rgb="FF339966"/>
      <rgbColor rgb="FF003300"/>
      <rgbColor rgb="FF232A30"/>
      <rgbColor rgb="FF9C4A2C"/>
      <rgbColor rgb="FF993366"/>
      <rgbColor rgb="FF46586A"/>
      <rgbColor rgb="FF2E3A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3A46"/>
    <pageSetUpPr fitToPage="true"/>
  </sheetPr>
  <dimension ref="B1:J54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6" min="5" style="0" width="8.5"/>
    <col collapsed="false" customWidth="true" hidden="false" outlineLevel="0" max="7" min="7" style="0" width="9.51"/>
    <col collapsed="false" customWidth="true" hidden="false" outlineLevel="0" max="8" min="8" style="0" width="10"/>
    <col collapsed="false" customWidth="true" hidden="false" outlineLevel="0" max="9" min="9" style="0" width="12.5"/>
    <col collapsed="false" customWidth="true" hidden="false" outlineLevel="0" max="10" min="10" style="0" width="13.5"/>
  </cols>
  <sheetData>
    <row r="1" customFormat="false" ht="31.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6.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4.5" hidden="false" customHeight="true" outlineLevel="0" collapsed="false"/>
    <row r="4" customFormat="false" ht="15" hidden="false" customHeight="fals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C5" s="5" t="s">
        <v>5</v>
      </c>
      <c r="D5" s="5"/>
      <c r="E5" s="5"/>
      <c r="G5" s="4" t="s">
        <v>6</v>
      </c>
      <c r="H5" s="5" t="s">
        <v>7</v>
      </c>
      <c r="I5" s="5"/>
      <c r="J5" s="5"/>
    </row>
    <row r="6" customFormat="false" ht="18" hidden="false" customHeight="true" outlineLevel="0" collapsed="false">
      <c r="B6" s="4" t="s">
        <v>8</v>
      </c>
      <c r="C6" s="5" t="s">
        <v>9</v>
      </c>
      <c r="D6" s="5"/>
      <c r="E6" s="5"/>
      <c r="G6" s="4" t="s">
        <v>10</v>
      </c>
      <c r="H6" s="6" t="n">
        <v>46188</v>
      </c>
      <c r="I6" s="6"/>
      <c r="J6" s="6"/>
    </row>
    <row r="7" customFormat="false" ht="18" hidden="false" customHeight="true" outlineLevel="0" collapsed="false">
      <c r="B7" s="4" t="s">
        <v>11</v>
      </c>
      <c r="C7" s="5" t="s">
        <v>12</v>
      </c>
      <c r="D7" s="5"/>
      <c r="E7" s="5"/>
      <c r="G7" s="4" t="s">
        <v>13</v>
      </c>
      <c r="H7" s="5" t="s">
        <v>14</v>
      </c>
      <c r="I7" s="5"/>
      <c r="J7" s="5"/>
    </row>
    <row r="8" customFormat="false" ht="18" hidden="false" customHeight="true" outlineLevel="0" collapsed="false">
      <c r="B8" s="4" t="s">
        <v>15</v>
      </c>
      <c r="C8" s="5" t="s">
        <v>16</v>
      </c>
      <c r="D8" s="5"/>
      <c r="E8" s="5"/>
      <c r="G8" s="4" t="s">
        <v>17</v>
      </c>
      <c r="H8" s="5" t="s">
        <v>18</v>
      </c>
      <c r="I8" s="5"/>
      <c r="J8" s="5"/>
    </row>
    <row r="9" customFormat="false" ht="18" hidden="false" customHeight="true" outlineLevel="0" collapsed="false">
      <c r="B9" s="7"/>
      <c r="C9" s="7"/>
      <c r="D9" s="7"/>
      <c r="E9" s="7"/>
      <c r="G9" s="4" t="s">
        <v>19</v>
      </c>
      <c r="H9" s="5" t="s">
        <v>20</v>
      </c>
      <c r="I9" s="5"/>
      <c r="J9" s="5"/>
    </row>
    <row r="10" customFormat="false" ht="18" hidden="false" customHeight="true" outlineLevel="0" collapsed="false">
      <c r="B10" s="4" t="s">
        <v>21</v>
      </c>
      <c r="C10" s="5" t="s">
        <v>22</v>
      </c>
      <c r="D10" s="5"/>
      <c r="E10" s="5"/>
      <c r="F10" s="5"/>
      <c r="G10" s="5"/>
      <c r="H10" s="5"/>
      <c r="I10" s="5"/>
      <c r="J10" s="5"/>
    </row>
    <row r="12" customFormat="false" ht="19.5" hidden="false" customHeight="true" outlineLevel="0" collapsed="false">
      <c r="B12" s="8" t="s">
        <v>23</v>
      </c>
      <c r="C12" s="8"/>
      <c r="D12" s="8"/>
      <c r="E12" s="8"/>
      <c r="F12" s="8"/>
      <c r="G12" s="8"/>
      <c r="H12" s="8"/>
      <c r="I12" s="8"/>
      <c r="J12" s="8"/>
    </row>
    <row r="13" customFormat="false" ht="25.5" hidden="false" customHeight="true" outlineLevel="0" collapsed="false">
      <c r="B13" s="9" t="s">
        <v>24</v>
      </c>
      <c r="C13" s="9" t="s">
        <v>25</v>
      </c>
      <c r="D13" s="9" t="s">
        <v>26</v>
      </c>
      <c r="E13" s="9" t="s">
        <v>27</v>
      </c>
      <c r="F13" s="9" t="s">
        <v>28</v>
      </c>
      <c r="G13" s="9" t="s">
        <v>29</v>
      </c>
      <c r="H13" s="9" t="s">
        <v>30</v>
      </c>
      <c r="I13" s="9" t="s">
        <v>31</v>
      </c>
      <c r="J13" s="9" t="s">
        <v>32</v>
      </c>
    </row>
    <row r="14" customFormat="false" ht="16.5" hidden="false" customHeight="true" outlineLevel="0" collapsed="false">
      <c r="B14" s="10" t="s">
        <v>33</v>
      </c>
      <c r="C14" s="10" t="s">
        <v>34</v>
      </c>
      <c r="D14" s="10" t="s">
        <v>35</v>
      </c>
      <c r="E14" s="11" t="n">
        <v>0.291666666666667</v>
      </c>
      <c r="F14" s="11" t="n">
        <v>0.666666666666667</v>
      </c>
      <c r="G14" s="12" t="n">
        <v>0.5</v>
      </c>
      <c r="H14" s="13" t="n">
        <f aca="false">IF(OR(E14="",F14=""),"",(F14-E14)*24-N(G14))</f>
        <v>8.5</v>
      </c>
      <c r="I14" s="14" t="n">
        <f aca="false">IFERROR(VLOOKUP(C14,Listen!$B$6:$C$11,2,0),"")</f>
        <v>55</v>
      </c>
      <c r="J14" s="14" t="n">
        <f aca="false">IF(OR(H14="",I14=""),"",H14*I14)</f>
        <v>467.5</v>
      </c>
    </row>
    <row r="15" customFormat="false" ht="16.5" hidden="false" customHeight="true" outlineLevel="0" collapsed="false">
      <c r="B15" s="5" t="s">
        <v>36</v>
      </c>
      <c r="C15" s="5" t="s">
        <v>37</v>
      </c>
      <c r="D15" s="5" t="s">
        <v>38</v>
      </c>
      <c r="E15" s="15" t="n">
        <v>0.291666666666667</v>
      </c>
      <c r="F15" s="15" t="n">
        <v>0.666666666666667</v>
      </c>
      <c r="G15" s="16" t="n">
        <v>0.5</v>
      </c>
      <c r="H15" s="13" t="n">
        <f aca="false">IF(OR(E15="",F15=""),"",(F15-E15)*24-N(G15))</f>
        <v>8.5</v>
      </c>
      <c r="I15" s="14" t="n">
        <f aca="false">IFERROR(VLOOKUP(C15,Listen!$B$6:$C$11,2,0),"")</f>
        <v>48</v>
      </c>
      <c r="J15" s="14" t="n">
        <f aca="false">IF(OR(H15="",I15=""),"",H15*I15)</f>
        <v>408</v>
      </c>
    </row>
    <row r="16" customFormat="false" ht="16.5" hidden="false" customHeight="true" outlineLevel="0" collapsed="false">
      <c r="B16" s="10" t="s">
        <v>39</v>
      </c>
      <c r="C16" s="10" t="s">
        <v>37</v>
      </c>
      <c r="D16" s="10" t="s">
        <v>40</v>
      </c>
      <c r="E16" s="11" t="n">
        <v>0.291666666666667</v>
      </c>
      <c r="F16" s="11" t="n">
        <v>0.666666666666667</v>
      </c>
      <c r="G16" s="12" t="n">
        <v>0.5</v>
      </c>
      <c r="H16" s="13" t="n">
        <f aca="false">IF(OR(E16="",F16=""),"",(F16-E16)*24-N(G16))</f>
        <v>8.5</v>
      </c>
      <c r="I16" s="14" t="n">
        <f aca="false">IFERROR(VLOOKUP(C16,Listen!$B$6:$C$11,2,0),"")</f>
        <v>48</v>
      </c>
      <c r="J16" s="14" t="n">
        <f aca="false">IF(OR(H16="",I16=""),"",H16*I16)</f>
        <v>408</v>
      </c>
    </row>
    <row r="17" customFormat="false" ht="16.5" hidden="false" customHeight="true" outlineLevel="0" collapsed="false">
      <c r="B17" s="5" t="s">
        <v>41</v>
      </c>
      <c r="C17" s="5" t="s">
        <v>42</v>
      </c>
      <c r="D17" s="5" t="s">
        <v>43</v>
      </c>
      <c r="E17" s="15" t="n">
        <v>0.3125</v>
      </c>
      <c r="F17" s="15" t="n">
        <v>0.666666666666667</v>
      </c>
      <c r="G17" s="16" t="n">
        <v>0.5</v>
      </c>
      <c r="H17" s="13" t="n">
        <f aca="false">IF(OR(E17="",F17=""),"",(F17-E17)*24-N(G17))</f>
        <v>8</v>
      </c>
      <c r="I17" s="14" t="n">
        <f aca="false">IFERROR(VLOOKUP(C17,Listen!$B$6:$C$11,2,0),"")</f>
        <v>38</v>
      </c>
      <c r="J17" s="14" t="n">
        <f aca="false">IF(OR(H17="",I17=""),"",H17*I17)</f>
        <v>304</v>
      </c>
    </row>
    <row r="18" customFormat="false" ht="16.5" hidden="false" customHeight="true" outlineLevel="0" collapsed="false">
      <c r="B18" s="10"/>
      <c r="C18" s="10"/>
      <c r="D18" s="10"/>
      <c r="E18" s="11"/>
      <c r="F18" s="11"/>
      <c r="G18" s="12"/>
      <c r="H18" s="13" t="str">
        <f aca="false">IF(OR(E18="",F18=""),"",(F18-E18)*24-N(G18))</f>
        <v/>
      </c>
      <c r="I18" s="14" t="str">
        <f aca="false">IFERROR(VLOOKUP(C18,Listen!$B$6:$C$11,2,0),"")</f>
        <v/>
      </c>
      <c r="J18" s="14" t="str">
        <f aca="false">IF(OR(H18="",I18=""),"",H18*I18)</f>
        <v/>
      </c>
    </row>
    <row r="19" customFormat="false" ht="16.5" hidden="false" customHeight="true" outlineLevel="0" collapsed="false">
      <c r="B19" s="5"/>
      <c r="C19" s="5"/>
      <c r="D19" s="5"/>
      <c r="E19" s="15"/>
      <c r="F19" s="15"/>
      <c r="G19" s="16"/>
      <c r="H19" s="13" t="str">
        <f aca="false">IF(OR(E19="",F19=""),"",(F19-E19)*24-N(G19))</f>
        <v/>
      </c>
      <c r="I19" s="14" t="str">
        <f aca="false">IFERROR(VLOOKUP(C19,Listen!$B$6:$C$11,2,0),"")</f>
        <v/>
      </c>
      <c r="J19" s="14" t="str">
        <f aca="false">IF(OR(H19="",I19=""),"",H19*I19)</f>
        <v/>
      </c>
    </row>
    <row r="20" customFormat="false" ht="15" hidden="false" customHeight="false" outlineLevel="0" collapsed="false">
      <c r="B20" s="17" t="s">
        <v>44</v>
      </c>
      <c r="C20" s="17"/>
      <c r="D20" s="17"/>
      <c r="E20" s="17"/>
      <c r="F20" s="17"/>
      <c r="G20" s="17"/>
      <c r="H20" s="18" t="n">
        <f aca="false">SUM(H14:H19)</f>
        <v>33.5</v>
      </c>
      <c r="I20" s="19"/>
      <c r="J20" s="20" t="n">
        <f aca="false">SUM(J14:J19)</f>
        <v>1587.5</v>
      </c>
    </row>
    <row r="22" customFormat="false" ht="19.5" hidden="false" customHeight="true" outlineLevel="0" collapsed="false">
      <c r="B22" s="8" t="s">
        <v>45</v>
      </c>
      <c r="C22" s="8"/>
      <c r="D22" s="8"/>
      <c r="E22" s="8"/>
      <c r="F22" s="8"/>
      <c r="G22" s="8"/>
      <c r="H22" s="8"/>
      <c r="I22" s="8"/>
      <c r="J22" s="8"/>
    </row>
    <row r="23" customFormat="false" ht="25.5" hidden="false" customHeight="true" outlineLevel="0" collapsed="false">
      <c r="B23" s="9" t="s">
        <v>46</v>
      </c>
      <c r="C23" s="9"/>
      <c r="D23" s="9"/>
      <c r="E23" s="9"/>
      <c r="F23" s="9"/>
      <c r="G23" s="9" t="s">
        <v>47</v>
      </c>
      <c r="H23" s="9" t="s">
        <v>48</v>
      </c>
      <c r="I23" s="9" t="s">
        <v>49</v>
      </c>
      <c r="J23" s="9" t="s">
        <v>32</v>
      </c>
    </row>
    <row r="24" customFormat="false" ht="16.5" hidden="false" customHeight="true" outlineLevel="0" collapsed="false">
      <c r="B24" s="10" t="s">
        <v>50</v>
      </c>
      <c r="C24" s="10"/>
      <c r="D24" s="10"/>
      <c r="E24" s="10"/>
      <c r="F24" s="10"/>
      <c r="G24" s="12" t="n">
        <v>12</v>
      </c>
      <c r="H24" s="21" t="s">
        <v>51</v>
      </c>
      <c r="I24" s="22" t="n">
        <v>24.5</v>
      </c>
      <c r="J24" s="14" t="n">
        <f aca="false">IF(OR(G24="",I24=""),"",G24*I24)</f>
        <v>294</v>
      </c>
    </row>
    <row r="25" customFormat="false" ht="16.5" hidden="false" customHeight="true" outlineLevel="0" collapsed="false">
      <c r="B25" s="5" t="s">
        <v>52</v>
      </c>
      <c r="C25" s="5"/>
      <c r="D25" s="5"/>
      <c r="E25" s="5"/>
      <c r="F25" s="5"/>
      <c r="G25" s="16" t="n">
        <v>6</v>
      </c>
      <c r="H25" s="23" t="s">
        <v>53</v>
      </c>
      <c r="I25" s="24" t="n">
        <v>18</v>
      </c>
      <c r="J25" s="14" t="n">
        <f aca="false">IF(OR(G25="",I25=""),"",G25*I25)</f>
        <v>108</v>
      </c>
    </row>
    <row r="26" customFormat="false" ht="16.5" hidden="false" customHeight="true" outlineLevel="0" collapsed="false">
      <c r="B26" s="10" t="s">
        <v>54</v>
      </c>
      <c r="C26" s="10"/>
      <c r="D26" s="10"/>
      <c r="E26" s="10"/>
      <c r="F26" s="10"/>
      <c r="G26" s="12" t="n">
        <v>40</v>
      </c>
      <c r="H26" s="21" t="s">
        <v>55</v>
      </c>
      <c r="I26" s="22" t="n">
        <v>2.2</v>
      </c>
      <c r="J26" s="14" t="n">
        <f aca="false">IF(OR(G26="",I26=""),"",G26*I26)</f>
        <v>88</v>
      </c>
    </row>
    <row r="27" customFormat="false" ht="16.5" hidden="false" customHeight="true" outlineLevel="0" collapsed="false">
      <c r="B27" s="5" t="s">
        <v>56</v>
      </c>
      <c r="C27" s="5"/>
      <c r="D27" s="5"/>
      <c r="E27" s="5"/>
      <c r="F27" s="5"/>
      <c r="G27" s="16" t="n">
        <v>1</v>
      </c>
      <c r="H27" s="23" t="s">
        <v>57</v>
      </c>
      <c r="I27" s="24" t="n">
        <v>45</v>
      </c>
      <c r="J27" s="14" t="n">
        <f aca="false">IF(OR(G27="",I27=""),"",G27*I27)</f>
        <v>45</v>
      </c>
    </row>
    <row r="28" customFormat="false" ht="16.5" hidden="false" customHeight="true" outlineLevel="0" collapsed="false">
      <c r="B28" s="10"/>
      <c r="C28" s="10"/>
      <c r="D28" s="10"/>
      <c r="E28" s="10"/>
      <c r="F28" s="10"/>
      <c r="G28" s="12"/>
      <c r="H28" s="21"/>
      <c r="I28" s="22"/>
      <c r="J28" s="14" t="str">
        <f aca="false">IF(OR(G28="",I28=""),"",G28*I28)</f>
        <v/>
      </c>
    </row>
    <row r="29" customFormat="false" ht="16.5" hidden="false" customHeight="true" outlineLevel="0" collapsed="false">
      <c r="B29" s="5"/>
      <c r="C29" s="5"/>
      <c r="D29" s="5"/>
      <c r="E29" s="5"/>
      <c r="F29" s="5"/>
      <c r="G29" s="16"/>
      <c r="H29" s="23"/>
      <c r="I29" s="24"/>
      <c r="J29" s="14" t="str">
        <f aca="false">IF(OR(G29="",I29=""),"",G29*I29)</f>
        <v/>
      </c>
    </row>
    <row r="30" customFormat="false" ht="15" hidden="false" customHeight="false" outlineLevel="0" collapsed="false">
      <c r="B30" s="17" t="s">
        <v>58</v>
      </c>
      <c r="C30" s="17"/>
      <c r="D30" s="17"/>
      <c r="E30" s="17"/>
      <c r="F30" s="17"/>
      <c r="G30" s="17"/>
      <c r="H30" s="17"/>
      <c r="I30" s="17"/>
      <c r="J30" s="20" t="n">
        <f aca="false">SUM(J24:J29)</f>
        <v>535</v>
      </c>
    </row>
    <row r="32" customFormat="false" ht="19.5" hidden="false" customHeight="true" outlineLevel="0" collapsed="false">
      <c r="B32" s="8" t="s">
        <v>59</v>
      </c>
      <c r="C32" s="8"/>
      <c r="D32" s="8"/>
      <c r="E32" s="8"/>
      <c r="F32" s="8"/>
      <c r="G32" s="8"/>
      <c r="H32" s="8"/>
      <c r="I32" s="8"/>
      <c r="J32" s="8"/>
    </row>
    <row r="33" customFormat="false" ht="25.5" hidden="false" customHeight="true" outlineLevel="0" collapsed="false">
      <c r="B33" s="9" t="s">
        <v>46</v>
      </c>
      <c r="C33" s="9"/>
      <c r="D33" s="9"/>
      <c r="E33" s="9"/>
      <c r="F33" s="9"/>
      <c r="G33" s="9" t="s">
        <v>60</v>
      </c>
      <c r="H33" s="9" t="s">
        <v>48</v>
      </c>
      <c r="I33" s="9" t="s">
        <v>61</v>
      </c>
      <c r="J33" s="9" t="s">
        <v>32</v>
      </c>
    </row>
    <row r="34" customFormat="false" ht="16.5" hidden="false" customHeight="true" outlineLevel="0" collapsed="false">
      <c r="B34" s="10" t="s">
        <v>62</v>
      </c>
      <c r="C34" s="10"/>
      <c r="D34" s="10"/>
      <c r="E34" s="10"/>
      <c r="F34" s="10"/>
      <c r="G34" s="12" t="n">
        <v>8.5</v>
      </c>
      <c r="H34" s="21" t="s">
        <v>63</v>
      </c>
      <c r="I34" s="22" t="n">
        <v>65</v>
      </c>
      <c r="J34" s="14" t="n">
        <f aca="false">IF(OR(G34="",I34=""),"",G34*I34)</f>
        <v>552.5</v>
      </c>
    </row>
    <row r="35" customFormat="false" ht="16.5" hidden="false" customHeight="true" outlineLevel="0" collapsed="false">
      <c r="B35" s="5" t="s">
        <v>64</v>
      </c>
      <c r="C35" s="5"/>
      <c r="D35" s="5"/>
      <c r="E35" s="5"/>
      <c r="F35" s="5"/>
      <c r="G35" s="16" t="n">
        <v>4</v>
      </c>
      <c r="H35" s="23" t="s">
        <v>63</v>
      </c>
      <c r="I35" s="24" t="n">
        <v>48</v>
      </c>
      <c r="J35" s="14" t="n">
        <f aca="false">IF(OR(G35="",I35=""),"",G35*I35)</f>
        <v>192</v>
      </c>
    </row>
    <row r="36" customFormat="false" ht="16.5" hidden="false" customHeight="true" outlineLevel="0" collapsed="false">
      <c r="B36" s="10" t="s">
        <v>65</v>
      </c>
      <c r="C36" s="10"/>
      <c r="D36" s="10"/>
      <c r="E36" s="10"/>
      <c r="F36" s="10"/>
      <c r="G36" s="12" t="n">
        <v>1</v>
      </c>
      <c r="H36" s="21" t="s">
        <v>66</v>
      </c>
      <c r="I36" s="22" t="n">
        <v>90</v>
      </c>
      <c r="J36" s="14" t="n">
        <f aca="false">IF(OR(G36="",I36=""),"",G36*I36)</f>
        <v>90</v>
      </c>
    </row>
    <row r="37" customFormat="false" ht="16.5" hidden="false" customHeight="true" outlineLevel="0" collapsed="false">
      <c r="B37" s="5" t="s">
        <v>67</v>
      </c>
      <c r="C37" s="5"/>
      <c r="D37" s="5"/>
      <c r="E37" s="5"/>
      <c r="F37" s="5"/>
      <c r="G37" s="16" t="n">
        <v>3</v>
      </c>
      <c r="H37" s="23" t="s">
        <v>63</v>
      </c>
      <c r="I37" s="24" t="n">
        <v>15</v>
      </c>
      <c r="J37" s="14" t="n">
        <f aca="false">IF(OR(G37="",I37=""),"",G37*I37)</f>
        <v>45</v>
      </c>
    </row>
    <row r="38" customFormat="false" ht="16.5" hidden="false" customHeight="true" outlineLevel="0" collapsed="false">
      <c r="B38" s="10"/>
      <c r="C38" s="10"/>
      <c r="D38" s="10"/>
      <c r="E38" s="10"/>
      <c r="F38" s="10"/>
      <c r="G38" s="12"/>
      <c r="H38" s="21"/>
      <c r="I38" s="22"/>
      <c r="J38" s="14" t="str">
        <f aca="false">IF(OR(G38="",I38=""),"",G38*I38)</f>
        <v/>
      </c>
    </row>
    <row r="39" customFormat="false" ht="15" hidden="false" customHeight="false" outlineLevel="0" collapsed="false">
      <c r="B39" s="17" t="s">
        <v>68</v>
      </c>
      <c r="C39" s="17"/>
      <c r="D39" s="17"/>
      <c r="E39" s="17"/>
      <c r="F39" s="17"/>
      <c r="G39" s="17"/>
      <c r="H39" s="17"/>
      <c r="I39" s="17"/>
      <c r="J39" s="20" t="n">
        <f aca="false">SUM(J34:J38)</f>
        <v>879.5</v>
      </c>
    </row>
    <row r="41" customFormat="false" ht="15" hidden="false" customHeight="false" outlineLevel="0" collapsed="false">
      <c r="B41" s="3" t="s">
        <v>69</v>
      </c>
      <c r="C41" s="3"/>
      <c r="D41" s="3"/>
      <c r="E41" s="3"/>
      <c r="F41" s="3"/>
      <c r="G41" s="3" t="s">
        <v>70</v>
      </c>
      <c r="H41" s="3"/>
      <c r="I41" s="25"/>
      <c r="J41" s="25"/>
    </row>
    <row r="42" customFormat="false" ht="18.75" hidden="false" customHeight="true" outlineLevel="0" collapsed="false">
      <c r="B42" s="26" t="s">
        <v>71</v>
      </c>
      <c r="C42" s="26"/>
      <c r="D42" s="26"/>
      <c r="E42" s="26"/>
      <c r="F42" s="26"/>
      <c r="G42" s="5" t="s">
        <v>72</v>
      </c>
      <c r="H42" s="5"/>
      <c r="I42" s="24" t="n">
        <f aca="false">J20</f>
        <v>1587.5</v>
      </c>
      <c r="J42" s="24"/>
    </row>
    <row r="43" customFormat="false" ht="18.75" hidden="false" customHeight="true" outlineLevel="0" collapsed="false">
      <c r="B43" s="26"/>
      <c r="C43" s="26"/>
      <c r="D43" s="26"/>
      <c r="E43" s="26"/>
      <c r="F43" s="26"/>
      <c r="G43" s="5" t="s">
        <v>73</v>
      </c>
      <c r="H43" s="5"/>
      <c r="I43" s="24" t="n">
        <f aca="false">J30</f>
        <v>535</v>
      </c>
      <c r="J43" s="24"/>
    </row>
    <row r="44" customFormat="false" ht="18.75" hidden="false" customHeight="true" outlineLevel="0" collapsed="false">
      <c r="B44" s="26"/>
      <c r="C44" s="26"/>
      <c r="D44" s="26"/>
      <c r="E44" s="26"/>
      <c r="F44" s="26"/>
      <c r="G44" s="5" t="s">
        <v>74</v>
      </c>
      <c r="H44" s="5"/>
      <c r="I44" s="24" t="n">
        <f aca="false">J39</f>
        <v>879.5</v>
      </c>
      <c r="J44" s="24"/>
    </row>
    <row r="45" customFormat="false" ht="18.75" hidden="false" customHeight="true" outlineLevel="0" collapsed="false">
      <c r="B45" s="26"/>
      <c r="C45" s="26"/>
      <c r="D45" s="26"/>
      <c r="E45" s="26"/>
      <c r="F45" s="26"/>
      <c r="G45" s="17" t="s">
        <v>75</v>
      </c>
      <c r="H45" s="17"/>
      <c r="I45" s="27" t="n">
        <f aca="false">J20+J30+J39</f>
        <v>3002</v>
      </c>
      <c r="J45" s="27"/>
    </row>
    <row r="46" customFormat="false" ht="18.75" hidden="false" customHeight="true" outlineLevel="0" collapsed="false">
      <c r="B46" s="26"/>
      <c r="C46" s="26"/>
      <c r="D46" s="26"/>
      <c r="E46" s="26"/>
      <c r="F46" s="26"/>
      <c r="G46" s="5" t="s">
        <v>76</v>
      </c>
      <c r="H46" s="5"/>
      <c r="I46" s="24" t="n">
        <f aca="false">I45*0.05</f>
        <v>150.1</v>
      </c>
      <c r="J46" s="24"/>
    </row>
    <row r="47" customFormat="false" ht="18.75" hidden="false" customHeight="true" outlineLevel="0" collapsed="false">
      <c r="B47" s="26"/>
      <c r="C47" s="26"/>
      <c r="D47" s="26"/>
      <c r="E47" s="26"/>
      <c r="F47" s="26"/>
      <c r="G47" s="17" t="s">
        <v>77</v>
      </c>
      <c r="H47" s="17"/>
      <c r="I47" s="27" t="n">
        <f aca="false">I45+I46</f>
        <v>3152.1</v>
      </c>
      <c r="J47" s="27"/>
    </row>
    <row r="48" customFormat="false" ht="18.75" hidden="false" customHeight="true" outlineLevel="0" collapsed="false">
      <c r="B48" s="26"/>
      <c r="C48" s="26"/>
      <c r="D48" s="26"/>
      <c r="E48" s="26"/>
      <c r="F48" s="26"/>
      <c r="G48" s="5" t="s">
        <v>78</v>
      </c>
      <c r="H48" s="5"/>
      <c r="I48" s="24" t="n">
        <f aca="false">I47*0.19</f>
        <v>598.899</v>
      </c>
      <c r="J48" s="24"/>
    </row>
    <row r="49" customFormat="false" ht="18.75" hidden="false" customHeight="true" outlineLevel="0" collapsed="false">
      <c r="B49" s="26"/>
      <c r="C49" s="26"/>
      <c r="D49" s="26"/>
      <c r="E49" s="26"/>
      <c r="F49" s="26"/>
      <c r="G49" s="28" t="s">
        <v>79</v>
      </c>
      <c r="H49" s="28"/>
      <c r="I49" s="29" t="n">
        <f aca="false">I47+I48</f>
        <v>3750.999</v>
      </c>
      <c r="J49" s="29"/>
    </row>
    <row r="51" customFormat="false" ht="15" hidden="false" customHeight="false" outlineLevel="0" collapsed="false">
      <c r="B51" s="30" t="str">
        <f aca="false">CONCATENATE("Regiestunden gesamt: ",TEXT(H20,"0.00")," h")</f>
        <v>Regiestunden gesamt: 33.50 h</v>
      </c>
      <c r="C51" s="30"/>
      <c r="D51" s="30"/>
      <c r="E51" s="30"/>
      <c r="F51" s="30"/>
    </row>
    <row r="53" customFormat="false" ht="33.75" hidden="false" customHeight="true" outlineLevel="0" collapsed="false">
      <c r="B53" s="31"/>
      <c r="C53" s="31"/>
      <c r="D53" s="31"/>
      <c r="E53" s="31"/>
      <c r="G53" s="31"/>
      <c r="H53" s="31"/>
      <c r="I53" s="31"/>
      <c r="J53" s="31"/>
    </row>
    <row r="54" customFormat="false" ht="15" hidden="false" customHeight="false" outlineLevel="0" collapsed="false">
      <c r="B54" s="32" t="s">
        <v>80</v>
      </c>
      <c r="C54" s="32"/>
      <c r="D54" s="32"/>
      <c r="E54" s="32"/>
      <c r="G54" s="32" t="s">
        <v>81</v>
      </c>
      <c r="H54" s="32"/>
      <c r="I54" s="32"/>
      <c r="J54" s="32"/>
    </row>
  </sheetData>
  <mergeCells count="58">
    <mergeCell ref="B1:J1"/>
    <mergeCell ref="B2:J2"/>
    <mergeCell ref="B4:E4"/>
    <mergeCell ref="G4:J4"/>
    <mergeCell ref="C5:E5"/>
    <mergeCell ref="H5:J5"/>
    <mergeCell ref="C6:E6"/>
    <mergeCell ref="H6:J6"/>
    <mergeCell ref="C7:E7"/>
    <mergeCell ref="H7:J7"/>
    <mergeCell ref="C8:E8"/>
    <mergeCell ref="H8:J8"/>
    <mergeCell ref="H9:J9"/>
    <mergeCell ref="C10:J10"/>
    <mergeCell ref="B12:J12"/>
    <mergeCell ref="B20:G20"/>
    <mergeCell ref="B22:J22"/>
    <mergeCell ref="B23:F23"/>
    <mergeCell ref="B24:F24"/>
    <mergeCell ref="B25:F25"/>
    <mergeCell ref="B26:F26"/>
    <mergeCell ref="B27:F27"/>
    <mergeCell ref="B28:F28"/>
    <mergeCell ref="B29:F29"/>
    <mergeCell ref="B30:I30"/>
    <mergeCell ref="B32:J32"/>
    <mergeCell ref="B33:F33"/>
    <mergeCell ref="B34:F34"/>
    <mergeCell ref="B35:F35"/>
    <mergeCell ref="B36:F36"/>
    <mergeCell ref="B37:F37"/>
    <mergeCell ref="B38:F38"/>
    <mergeCell ref="B39:I39"/>
    <mergeCell ref="B41:F41"/>
    <mergeCell ref="G41:H41"/>
    <mergeCell ref="I41:J41"/>
    <mergeCell ref="B42:F49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G49:H49"/>
    <mergeCell ref="I49:J49"/>
    <mergeCell ref="B51:F51"/>
    <mergeCell ref="B53:E53"/>
    <mergeCell ref="G53:J53"/>
    <mergeCell ref="B54:E54"/>
    <mergeCell ref="G54:J54"/>
  </mergeCells>
  <dataValidations count="6">
    <dataValidation allowBlank="true" errorStyle="stop" operator="between" showDropDown="false" showErrorMessage="false" showInputMessage="false" sqref="C14:C19" type="list">
      <formula1>Listen!$B$6:$B$11</formula1>
      <formula2>0</formula2>
    </dataValidation>
    <dataValidation allowBlank="true" errorStyle="stop" operator="between" showDropDown="false" showErrorMessage="false" showInputMessage="false" sqref="H24:H29" type="list">
      <formula1>Listen!$F$6:$F$15</formula1>
      <formula2>0</formula2>
    </dataValidation>
    <dataValidation allowBlank="true" errorStyle="stop" operator="between" showDropDown="false" showErrorMessage="false" showInputMessage="false" sqref="H34:H38" type="list">
      <formula1>Listen!$F$6:$F$15</formula1>
      <formula2>0</formula2>
    </dataValidation>
    <dataValidation allowBlank="true" errorStyle="stop" operator="between" showDropDown="false" showErrorMessage="false" showInputMessage="false" sqref="H4:J4" type="list">
      <formula1>Listen!$I$6:$I$12</formula1>
      <formula2>0</formula2>
    </dataValidation>
    <dataValidation allowBlank="true" errorStyle="stop" operator="between" showDropDown="false" showErrorMessage="false" showInputMessage="false" sqref="H7:J7" type="list">
      <formula1>Listen!$L$6:$L$12</formula1>
      <formula2>0</formula2>
    </dataValidation>
    <dataValidation allowBlank="true" errorStyle="stop" operator="between" showDropDown="false" showErrorMessage="false" showInputMessage="false" sqref="H8:J8" type="list">
      <formula1>Listen!$I$6:$I$11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603A"/>
    <pageSetUpPr fitToPage="false"/>
  </sheetPr>
  <dimension ref="B2:M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5" min="4" style="0" width="2.2"/>
    <col collapsed="false" customWidth="true" hidden="false" outlineLevel="0" max="6" min="6" style="0" width="12"/>
    <col collapsed="false" customWidth="true" hidden="false" outlineLevel="0" max="8" min="7" style="0" width="2.2"/>
    <col collapsed="false" customWidth="true" hidden="false" outlineLevel="0" max="9" min="9" style="0" width="14"/>
    <col collapsed="false" customWidth="true" hidden="false" outlineLevel="0" max="11" min="10" style="0" width="2.2"/>
    <col collapsed="false" customWidth="true" hidden="false" outlineLevel="0" max="12" min="12" style="0" width="14"/>
    <col collapsed="false" customWidth="true" hidden="false" outlineLevel="0" max="13" min="13" style="0" width="2.2"/>
  </cols>
  <sheetData>
    <row r="2" customFormat="false" ht="25.5" hidden="false" customHeight="true" outlineLevel="0" collapsed="false">
      <c r="B2" s="33" t="s">
        <v>82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5" hidden="false" customHeight="false" outlineLevel="0" collapsed="false">
      <c r="B3" s="34" t="s">
        <v>83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5" customFormat="false" ht="15" hidden="false" customHeight="false" outlineLevel="0" collapsed="false">
      <c r="B5" s="35" t="s">
        <v>25</v>
      </c>
      <c r="C5" s="35" t="s">
        <v>31</v>
      </c>
      <c r="F5" s="35" t="s">
        <v>84</v>
      </c>
      <c r="I5" s="35" t="s">
        <v>17</v>
      </c>
      <c r="L5" s="35" t="s">
        <v>13</v>
      </c>
    </row>
    <row r="6" customFormat="false" ht="15" hidden="false" customHeight="false" outlineLevel="0" collapsed="false">
      <c r="B6" s="10" t="s">
        <v>85</v>
      </c>
      <c r="C6" s="22" t="n">
        <v>62</v>
      </c>
      <c r="F6" s="21" t="s">
        <v>63</v>
      </c>
      <c r="I6" s="10" t="s">
        <v>86</v>
      </c>
      <c r="L6" s="10" t="s">
        <v>14</v>
      </c>
    </row>
    <row r="7" customFormat="false" ht="15" hidden="false" customHeight="false" outlineLevel="0" collapsed="false">
      <c r="B7" s="36" t="s">
        <v>34</v>
      </c>
      <c r="C7" s="14" t="n">
        <v>55</v>
      </c>
      <c r="F7" s="37" t="s">
        <v>66</v>
      </c>
      <c r="I7" s="36" t="s">
        <v>18</v>
      </c>
      <c r="L7" s="36" t="s">
        <v>87</v>
      </c>
    </row>
    <row r="8" customFormat="false" ht="15" hidden="false" customHeight="false" outlineLevel="0" collapsed="false">
      <c r="B8" s="10" t="s">
        <v>37</v>
      </c>
      <c r="C8" s="22" t="n">
        <v>48</v>
      </c>
      <c r="F8" s="21" t="s">
        <v>55</v>
      </c>
      <c r="I8" s="10" t="s">
        <v>88</v>
      </c>
      <c r="L8" s="10" t="s">
        <v>89</v>
      </c>
    </row>
    <row r="9" customFormat="false" ht="15" hidden="false" customHeight="false" outlineLevel="0" collapsed="false">
      <c r="B9" s="36" t="s">
        <v>90</v>
      </c>
      <c r="C9" s="14" t="n">
        <v>42</v>
      </c>
      <c r="F9" s="37" t="s">
        <v>53</v>
      </c>
      <c r="I9" s="36" t="s">
        <v>91</v>
      </c>
      <c r="L9" s="36" t="s">
        <v>92</v>
      </c>
    </row>
    <row r="10" customFormat="false" ht="15" hidden="false" customHeight="false" outlineLevel="0" collapsed="false">
      <c r="B10" s="10" t="s">
        <v>42</v>
      </c>
      <c r="C10" s="22" t="n">
        <v>38</v>
      </c>
      <c r="F10" s="21" t="s">
        <v>93</v>
      </c>
      <c r="I10" s="10" t="s">
        <v>94</v>
      </c>
      <c r="L10" s="10" t="s">
        <v>95</v>
      </c>
    </row>
    <row r="11" customFormat="false" ht="15" hidden="false" customHeight="false" outlineLevel="0" collapsed="false">
      <c r="B11" s="36" t="s">
        <v>96</v>
      </c>
      <c r="C11" s="14" t="n">
        <v>25</v>
      </c>
      <c r="F11" s="37" t="s">
        <v>97</v>
      </c>
      <c r="I11" s="36" t="s">
        <v>98</v>
      </c>
      <c r="L11" s="36" t="s">
        <v>99</v>
      </c>
    </row>
    <row r="12" customFormat="false" ht="15" hidden="false" customHeight="false" outlineLevel="0" collapsed="false">
      <c r="F12" s="21" t="s">
        <v>100</v>
      </c>
      <c r="L12" s="10" t="s">
        <v>101</v>
      </c>
    </row>
    <row r="13" customFormat="false" ht="15" hidden="false" customHeight="false" outlineLevel="0" collapsed="false">
      <c r="F13" s="37" t="s">
        <v>51</v>
      </c>
    </row>
    <row r="14" customFormat="false" ht="15" hidden="false" customHeight="false" outlineLevel="0" collapsed="false">
      <c r="F14" s="21" t="s">
        <v>102</v>
      </c>
    </row>
    <row r="15" customFormat="false" ht="15" hidden="false" customHeight="false" outlineLevel="0" collapsed="false">
      <c r="F15" s="37" t="s">
        <v>57</v>
      </c>
    </row>
  </sheetData>
  <mergeCells count="2">
    <mergeCell ref="B2:M2"/>
    <mergeCell ref="B3:M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2026-07-10T06:26:32Z</dcterms:created>
  <dc:creator>openpyxl</dc:creator>
  <dc:description/>
  <dc:language>en-US</dc:language>
  <cp:lastModifiedBy/>
  <dcterms:modified xsi:type="dcterms:W3CDTF">2026-07-10T06:26:32Z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