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chnungsliste" sheetId="1" state="visible" r:id="rId3"/>
    <sheet name="Monatsübersicht" sheetId="2" state="visible" r:id="rId4"/>
    <sheet name="Offene Posten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<sst xmlns="http://schemas.openxmlformats.org/spreadsheetml/2006/main" count="190" uniqueCount="139">
  <si>
    <t xml:space="preserve">RECHNUNGSLISTE  2026</t>
  </si>
  <si>
    <t xml:space="preserve">#</t>
  </si>
  <si>
    <t xml:space="preserve">Rechnungs-
nummer</t>
  </si>
  <si>
    <t xml:space="preserve">Rechnungs-
datum</t>
  </si>
  <si>
    <t xml:space="preserve">Fälligkeits-
datum</t>
  </si>
  <si>
    <t xml:space="preserve">Kunde / Auftraggeber</t>
  </si>
  <si>
    <t xml:space="preserve">Leistungs-
beschreibung</t>
  </si>
  <si>
    <t xml:space="preserve">Netto­betrag (€)</t>
  </si>
  <si>
    <t xml:space="preserve">MwSt
(%)</t>
  </si>
  <si>
    <t xml:space="preserve">MwSt
Betrag (€)</t>
  </si>
  <si>
    <t xml:space="preserve">Brutto­betrag (€)</t>
  </si>
  <si>
    <t xml:space="preserve">Bezahlter
Betrag (€)</t>
  </si>
  <si>
    <t xml:space="preserve">Offener
Betrag (€)</t>
  </si>
  <si>
    <t xml:space="preserve">Zahlungs-
status</t>
  </si>
  <si>
    <t xml:space="preserve">Zahlungs-
datum</t>
  </si>
  <si>
    <t xml:space="preserve">Anmerkungen</t>
  </si>
  <si>
    <t xml:space="preserve">RE-2026-001</t>
  </si>
  <si>
    <t xml:space="preserve">05.01.2026</t>
  </si>
  <si>
    <t xml:space="preserve">04.02.2026</t>
  </si>
  <si>
    <t xml:space="preserve">Müller &amp; Partner GmbH</t>
  </si>
  <si>
    <t xml:space="preserve">Beratungsleistungen Q4 2025</t>
  </si>
  <si>
    <t xml:space="preserve">Bezahlt</t>
  </si>
  <si>
    <t xml:space="preserve">31.01.2026</t>
  </si>
  <si>
    <t xml:space="preserve">Skonto 2% genutzt</t>
  </si>
  <si>
    <t xml:space="preserve">RE-2026-002</t>
  </si>
  <si>
    <t xml:space="preserve">10.01.2026</t>
  </si>
  <si>
    <t xml:space="preserve">09.02.2026</t>
  </si>
  <si>
    <t xml:space="preserve">Becker Handel KG</t>
  </si>
  <si>
    <t xml:space="preserve">Softwarelizenz Jahresabo</t>
  </si>
  <si>
    <t xml:space="preserve">Offen</t>
  </si>
  <si>
    <t xml:space="preserve">Zahlungserinnerung versendet</t>
  </si>
  <si>
    <t xml:space="preserve">RE-2026-003</t>
  </si>
  <si>
    <t xml:space="preserve">15.01.2026</t>
  </si>
  <si>
    <t xml:space="preserve">14.02.2026</t>
  </si>
  <si>
    <t xml:space="preserve">Wagner Logistik GmbH</t>
  </si>
  <si>
    <t xml:space="preserve">Transportplanung Januar</t>
  </si>
  <si>
    <t xml:space="preserve">10.02.2026</t>
  </si>
  <si>
    <t xml:space="preserve">RE-2026-004</t>
  </si>
  <si>
    <t xml:space="preserve">20.01.2026</t>
  </si>
  <si>
    <t xml:space="preserve">19.02.2026</t>
  </si>
  <si>
    <t xml:space="preserve">Schneider Bau AG</t>
  </si>
  <si>
    <t xml:space="preserve">Projektvorbereitung Phase 1</t>
  </si>
  <si>
    <t xml:space="preserve">Teilweise</t>
  </si>
  <si>
    <t xml:space="preserve">Teilzahlung vereinbart</t>
  </si>
  <si>
    <t xml:space="preserve">RE-2026-005</t>
  </si>
  <si>
    <t xml:space="preserve">25.01.2026</t>
  </si>
  <si>
    <t xml:space="preserve">24.02.2026</t>
  </si>
  <si>
    <t xml:space="preserve">Fischer &amp; Söhne OHG</t>
  </si>
  <si>
    <t xml:space="preserve">Wartungsvertrag Anlage A</t>
  </si>
  <si>
    <t xml:space="preserve">Überfällig</t>
  </si>
  <si>
    <t xml:space="preserve">2. Mahnung in Arbeit</t>
  </si>
  <si>
    <t xml:space="preserve">RE-2026-006</t>
  </si>
  <si>
    <t xml:space="preserve">01.02.2026</t>
  </si>
  <si>
    <t xml:space="preserve">03.03.2026</t>
  </si>
  <si>
    <t xml:space="preserve">Koch Immobilien GmbH</t>
  </si>
  <si>
    <t xml:space="preserve">Gutachten Gewerbepark Nord</t>
  </si>
  <si>
    <t xml:space="preserve">28.02.2026</t>
  </si>
  <si>
    <t xml:space="preserve">RE-2026-007</t>
  </si>
  <si>
    <t xml:space="preserve">05.02.2026</t>
  </si>
  <si>
    <t xml:space="preserve">07.03.2026</t>
  </si>
  <si>
    <t xml:space="preserve">Richter IT Solutions</t>
  </si>
  <si>
    <t xml:space="preserve">Systemintegration Modul 3</t>
  </si>
  <si>
    <t xml:space="preserve">Kundenseitige Prüfung läuft</t>
  </si>
  <si>
    <t xml:space="preserve">RE-2026-008</t>
  </si>
  <si>
    <t xml:space="preserve">12.03.2026</t>
  </si>
  <si>
    <t xml:space="preserve">Klein &amp; Weber GbR</t>
  </si>
  <si>
    <t xml:space="preserve">Steuerberatung Jahresabschluss</t>
  </si>
  <si>
    <t xml:space="preserve">05.03.2026</t>
  </si>
  <si>
    <t xml:space="preserve">RE-2026-009</t>
  </si>
  <si>
    <t xml:space="preserve">16.03.2026</t>
  </si>
  <si>
    <t xml:space="preserve">Braun Produktion GmbH</t>
  </si>
  <si>
    <t xml:space="preserve">Maschineninspektion Feb. 2026</t>
  </si>
  <si>
    <t xml:space="preserve">Kleinunternehmer § 19 UStG</t>
  </si>
  <si>
    <t xml:space="preserve">RE-2026-010</t>
  </si>
  <si>
    <t xml:space="preserve">20.02.2026</t>
  </si>
  <si>
    <t xml:space="preserve">22.03.2026</t>
  </si>
  <si>
    <t xml:space="preserve">Krause Consulting</t>
  </si>
  <si>
    <t xml:space="preserve">Strategieberatung Quartal 1</t>
  </si>
  <si>
    <t xml:space="preserve">18.03.2026</t>
  </si>
  <si>
    <t xml:space="preserve">RE-2026-011</t>
  </si>
  <si>
    <t xml:space="preserve">25.02.2026</t>
  </si>
  <si>
    <t xml:space="preserve">27.03.2026</t>
  </si>
  <si>
    <t xml:space="preserve">Zimmermann GmbH &amp; Co.</t>
  </si>
  <si>
    <t xml:space="preserve">Marketingkonzept Frühjahr</t>
  </si>
  <si>
    <t xml:space="preserve">Restbetrag ausständig</t>
  </si>
  <si>
    <t xml:space="preserve">RE-2026-012</t>
  </si>
  <si>
    <t xml:space="preserve">01.03.2026</t>
  </si>
  <si>
    <t xml:space="preserve">31.03.2026</t>
  </si>
  <si>
    <t xml:space="preserve">Hoffmann &amp; Lange AG</t>
  </si>
  <si>
    <t xml:space="preserve">Schulungsmaßnahmen März</t>
  </si>
  <si>
    <t xml:space="preserve">Termin bestätigt</t>
  </si>
  <si>
    <t xml:space="preserve">SUMMEN GESAMT</t>
  </si>
  <si>
    <t xml:space="preserve">Rechnungen gesamt (Anz.):</t>
  </si>
  <si>
    <t xml:space="preserve">Bezahlt (Anzahl):</t>
  </si>
  <si>
    <t xml:space="preserve">Offen (Anzahl):</t>
  </si>
  <si>
    <t xml:space="preserve">Überfällig (Anzahl):</t>
  </si>
  <si>
    <t xml:space="preserve">Teilweise bezahlt (Anz.):</t>
  </si>
  <si>
    <t xml:space="preserve">Offene Summe (€):</t>
  </si>
  <si>
    <t xml:space="preserve">Eingang gesamt (€):</t>
  </si>
  <si>
    <t xml:space="preserve">Deckungsquote (%):</t>
  </si>
  <si>
    <t xml:space="preserve">ℹ  HINWEISE ZUR NUTZUNG</t>
  </si>
  <si>
    <t xml:space="preserve">• Neue Rechnungen ab Zeile 6 eintragen. Formeln in Spalten I, J, L werden automatisch berechnet.</t>
  </si>
  <si>
    <t xml:space="preserve">• Zahlungsstatus: Wählen Sie aus → Bezahlt | Offen | Überfällig | Teilweise</t>
  </si>
  <si>
    <t xml:space="preserve">• Spalten G und K (Nettobetrag / Bezahlter Betrag) sind manuelle Eingabefelder (blaue Schriftfarbe = Eingabe).</t>
  </si>
  <si>
    <t xml:space="preserve">• Für MwSt-befreite Leistungen (§ 19 UStG) Spalte H = 0 eintragen und Anmerkung vermerken.</t>
  </si>
  <si>
    <t xml:space="preserve">MONATSÜBERSICHT  2026</t>
  </si>
  <si>
    <t xml:space="preserve">Monat</t>
  </si>
  <si>
    <t xml:space="preserve">Anz. Rechnungen</t>
  </si>
  <si>
    <t xml:space="preserve">Netto (€)</t>
  </si>
  <si>
    <t xml:space="preserve">MwSt (€)</t>
  </si>
  <si>
    <t xml:space="preserve">Brutto (€)</t>
  </si>
  <si>
    <t xml:space="preserve">Eingänge (€)</t>
  </si>
  <si>
    <t xml:space="preserve">Januar</t>
  </si>
  <si>
    <t xml:space="preserve">Februar</t>
  </si>
  <si>
    <t xml:space="preserve">März</t>
  </si>
  <si>
    <t xml:space="preserve">April</t>
  </si>
  <si>
    <t xml:space="preserve">Mai</t>
  </si>
  <si>
    <t xml:space="preserve">Juni</t>
  </si>
  <si>
    <t xml:space="preserve">Juli</t>
  </si>
  <si>
    <t xml:space="preserve">August</t>
  </si>
  <si>
    <t xml:space="preserve">September</t>
  </si>
  <si>
    <t xml:space="preserve">Oktober</t>
  </si>
  <si>
    <t xml:space="preserve">November</t>
  </si>
  <si>
    <t xml:space="preserve">Dezember</t>
  </si>
  <si>
    <t xml:space="preserve">JAHRESSUMME</t>
  </si>
  <si>
    <t xml:space="preserve">OFFENE POSTEN  –  MAHNÜBERSICHT 2026</t>
  </si>
  <si>
    <t xml:space="preserve">Rechnungsnummer</t>
  </si>
  <si>
    <t xml:space="preserve">Rechnungsdatum</t>
  </si>
  <si>
    <t xml:space="preserve">Fälligkeitsdatum</t>
  </si>
  <si>
    <t xml:space="preserve">Kunde</t>
  </si>
  <si>
    <t xml:space="preserve">Beschreibung</t>
  </si>
  <si>
    <t xml:space="preserve">Bezahlt (€)</t>
  </si>
  <si>
    <t xml:space="preserve">Offen (€)</t>
  </si>
  <si>
    <t xml:space="preserve">Mahnstatus</t>
  </si>
  <si>
    <t xml:space="preserve">1. Mahnung</t>
  </si>
  <si>
    <t xml:space="preserve">Teilzahlung</t>
  </si>
  <si>
    <t xml:space="preserve">2. Mahnung</t>
  </si>
  <si>
    <t xml:space="preserve">Ausstehend</t>
  </si>
  <si>
    <t xml:space="preserve">SUMME OFFENE POSTEN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</si>
</sst>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&quot; €&quot;;[RED]\(#,##0.00&quot; €)&quot;;\-"/>
    <numFmt numFmtId="166" formatCode="0\%"/>
    <numFmt numFmtId="167" formatCode="#,##0.00&quot; €&quot;"/>
    <numFmt numFmtId="168" formatCode="General"/>
    <numFmt numFmtId="169" formatCode="0.0\%"/>
    <numFmt numFmtId="170" formatCode="0"/>
  </numFmts>
  <fonts count="2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FFFFFF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b val="true"/>
      <sz val="10"/>
      <color rgb="FF7F8C8D"/>
      <name val="Calibri"/>
      <family val="0"/>
      <charset val="1"/>
    </font>
    <font>
      <b val="true"/>
      <sz val="10"/>
      <color rgb="FF2E4D7B"/>
      <name val="Calibri"/>
      <family val="0"/>
      <charset val="1"/>
    </font>
    <font>
      <sz val="10"/>
      <color rgb="FF000000"/>
      <name val="Calibri"/>
      <family val="0"/>
      <charset val="1"/>
    </font>
    <font>
      <b val="true"/>
      <sz val="9"/>
      <color rgb="FF1E8449"/>
      <name val="Calibri"/>
      <family val="0"/>
      <charset val="1"/>
    </font>
    <font>
      <b val="true"/>
      <sz val="9"/>
      <color rgb="FFC0392B"/>
      <name val="Calibri"/>
      <family val="0"/>
      <charset val="1"/>
    </font>
    <font>
      <b val="true"/>
      <sz val="9"/>
      <color rgb="FFE67E22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b val="true"/>
      <sz val="11"/>
      <color rgb="FFE8A020"/>
      <name val="Calibri"/>
      <family val="0"/>
      <charset val="1"/>
    </font>
    <font>
      <b val="true"/>
      <sz val="10"/>
      <color rgb="FF1A2B4A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i val="true"/>
      <sz val="9"/>
      <color rgb="FF1A2B4A"/>
      <name val="Calibri"/>
      <family val="0"/>
      <charset val="1"/>
    </font>
    <font>
      <b val="true"/>
      <sz val="20"/>
      <color rgb="FFFFFFFF"/>
      <name val="Calibri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8"/>
      <color rgb="FFFFFFFF"/>
      <name val="Calibri"/>
      <family val="0"/>
      <charset val="1"/>
    </font>
    <font>
      <b val="true"/>
      <sz val="9"/>
      <color rgb="FF7F8C8D"/>
      <name val="Calibri"/>
      <family val="0"/>
      <charset val="1"/>
    </font>
  </fonts>
  <fills count="13">
    <fill>
      <patternFill patternType="none"/>
    </fill>
    <fill>
      <patternFill patternType="gray125"/>
    </fill>
    <fill>
      <patternFill patternType="solid">
        <fgColor rgb="FF1A2B4A"/>
        <bgColor rgb="FF003366"/>
      </patternFill>
    </fill>
    <fill>
      <patternFill patternType="solid">
        <fgColor rgb="FFE8A020"/>
        <bgColor rgb="FFE67E22"/>
      </patternFill>
    </fill>
    <fill>
      <patternFill patternType="solid">
        <fgColor rgb="FF2E4D7B"/>
        <bgColor rgb="FF1A2B4A"/>
      </patternFill>
    </fill>
    <fill>
      <patternFill patternType="solid">
        <fgColor rgb="FFF7F9FC"/>
        <bgColor rgb="FFF9F9F9"/>
      </patternFill>
    </fill>
    <fill>
      <patternFill patternType="solid">
        <fgColor rgb="FFE8F8F0"/>
        <bgColor rgb="FFEEF2F8"/>
      </patternFill>
    </fill>
    <fill>
      <patternFill patternType="solid">
        <fgColor rgb="FFFFFFFF"/>
        <bgColor rgb="FFF9F9F9"/>
      </patternFill>
    </fill>
    <fill>
      <patternFill patternType="solid">
        <fgColor rgb="FFFDECEA"/>
        <bgColor rgb="FFFEF5E7"/>
      </patternFill>
    </fill>
    <fill>
      <patternFill patternType="solid">
        <fgColor rgb="FFFEF5E7"/>
        <bgColor rgb="FFFDECEA"/>
      </patternFill>
    </fill>
    <fill>
      <patternFill patternType="solid">
        <fgColor rgb="FFEEF2F8"/>
        <bgColor rgb="FFF0F4FB"/>
      </patternFill>
    </fill>
    <fill>
      <patternFill patternType="solid">
        <fgColor rgb="FFF0F4FB"/>
        <bgColor rgb="FFEEF2F8"/>
      </patternFill>
    </fill>
    <fill>
      <patternFill patternType="solid">
        <fgColor rgb="FFC0392B"/>
        <bgColor rgb="FFC0504D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CCCCCC"/>
      </left>
      <right/>
      <top style="thin">
        <color rgb="FFCCCCCC"/>
      </top>
      <bottom style="thin">
        <color rgb="FFCCCCCC"/>
      </bottom>
      <diagonal/>
    </border>
    <border diagonalUp="false" diagonalDown="false">
      <left/>
      <right/>
      <top/>
      <bottom style="hair">
        <color rgb="FFDDDD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right" vertical="center" textRotation="0" wrapText="false" indent="2" shrinkToFit="false"/>
      <protection locked="true" hidden="false"/>
    </xf>
    <xf numFmtId="167" fontId="13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1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7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4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16" fillId="11" borderId="3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17" fillId="2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1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8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3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12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15" fillId="1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8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2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78787"/>
      <rgbColor rgb="FF9999FF"/>
      <rgbColor rgb="FFC0504D"/>
      <rgbColor rgb="FFFEF5E7"/>
      <rgbColor rgb="FFE8F8F0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F2F8"/>
      <rgbColor rgb="FFF0F4FB"/>
      <rgbColor rgb="FFFDECEA"/>
      <rgbColor rgb="FFF7F9FC"/>
      <rgbColor rgb="FFF9F9F9"/>
      <rgbColor rgb="FFCC99FF"/>
      <rgbColor rgb="FFDDDDDD"/>
      <rgbColor rgb="FF4F81BD"/>
      <rgbColor rgb="FF33CCCC"/>
      <rgbColor rgb="FF9BBB59"/>
      <rgbColor rgb="FFFFCC00"/>
      <rgbColor rgb="FFE8A020"/>
      <rgbColor rgb="FFE67E22"/>
      <rgbColor rgb="FF8064A2"/>
      <rgbColor rgb="FF7F8C8D"/>
      <rgbColor rgb="FF003366"/>
      <rgbColor rgb="FF1E8449"/>
      <rgbColor rgb="FF003300"/>
      <rgbColor rgb="FF333300"/>
      <rgbColor rgb="FFC0392B"/>
      <rgbColor rgb="FF993366"/>
      <rgbColor rgb="FF2E4D7B"/>
      <rgbColor rgb="FF1A2B4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Monatliche Umsätze 2026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Monatsübersicht!C3</c:f>
              <c:strCache>
                <c:ptCount val="1"/>
                <c:pt idx="0">
                  <c:v>Netto (€)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Monatsübersicht!$A$4:$A$15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Monatsübersicht!$C$4:$C$15</c:f>
              <c:numCache>
                <c:formatCode>#,##0.00" €";[RED]\(#,##0.00" €)";\-</c:formatCode>
                <c:ptCount val="12"/>
                <c:pt idx="0">
                  <c:v>18840</c:v>
                </c:pt>
                <c:pt idx="1">
                  <c:v>17200</c:v>
                </c:pt>
                <c:pt idx="2">
                  <c:v>8640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Monatsübersicht!D3</c:f>
              <c:strCache>
                <c:ptCount val="1"/>
                <c:pt idx="0">
                  <c:v>MwSt (€)</c:v>
                </c:pt>
              </c:strCache>
            </c:strRef>
          </c:tx>
          <c:spPr>
            <a:solidFill>
              <a:srgbClr val="c0504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Monatsübersicht!$A$4:$A$15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Monatsübersicht!$D$4:$D$15</c:f>
              <c:numCache>
                <c:formatCode>#,##0.00" €";[RED]\(#,##0.00" €)";\-</c:formatCode>
                <c:ptCount val="12"/>
                <c:pt idx="0">
                  <c:v>3579.6</c:v>
                </c:pt>
                <c:pt idx="1">
                  <c:v>3268</c:v>
                </c:pt>
                <c:pt idx="2">
                  <c:v>1641.6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Monatsübersicht!E3</c:f>
              <c:strCache>
                <c:ptCount val="1"/>
                <c:pt idx="0">
                  <c:v>Brutto (€)</c:v>
                </c:pt>
              </c:strCache>
            </c:strRef>
          </c:tx>
          <c:spPr>
            <a:solidFill>
              <a:srgbClr val="9bbb59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Monatsübersicht!$A$4:$A$15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Monatsübersicht!$E$4:$E$15</c:f>
              <c:numCache>
                <c:formatCode>#,##0.00" €";[RED]\(#,##0.00" €)";\-</c:formatCode>
                <c:ptCount val="12"/>
                <c:pt idx="0">
                  <c:v>22419.6</c:v>
                </c:pt>
                <c:pt idx="1">
                  <c:v>20468</c:v>
                </c:pt>
                <c:pt idx="2">
                  <c:v>10281.6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Monatsübersicht!F3</c:f>
              <c:strCache>
                <c:ptCount val="1"/>
                <c:pt idx="0">
                  <c:v>Eingänge (€)</c:v>
                </c:pt>
              </c:strCache>
            </c:strRef>
          </c:tx>
          <c:spPr>
            <a:solidFill>
              <a:srgbClr val="8064a2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Monatsübersicht!$A$4:$A$15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Monatsübersicht!$F$4:$F$15</c:f>
              <c:numCache>
                <c:formatCode>#,##0.00" €";[RED]\(#,##0.00" €)";\-</c:formatCode>
                <c:ptCount val="12"/>
                <c:pt idx="0">
                  <c:v>18640</c:v>
                </c:pt>
                <c:pt idx="1">
                  <c:v>14100</c:v>
                </c:pt>
                <c:pt idx="2">
                  <c:v>7800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overlap val="0"/>
        <c:axId val="85312212"/>
        <c:axId val="29996021"/>
      </c:barChart>
      <c:catAx>
        <c:axId val="8531221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Monat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9996021"/>
        <c:crosses val="autoZero"/>
        <c:auto val="1"/>
        <c:lblAlgn val="ctr"/>
        <c:lblOffset val="100"/>
        <c:noMultiLvlLbl val="0"/>
      </c:catAx>
      <c:valAx>
        <c:axId val="2999602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Betrag (€)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.00&quot; €&quot;;[RED]\(#,##0.00&quot; €)&quot;;\-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5312212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17</xdr:row>
      <xdr:rowOff>0</xdr:rowOff>
    </xdr:from>
    <xdr:to>
      <xdr:col>7</xdr:col>
      <xdr:colOff>118800</xdr:colOff>
      <xdr:row>39</xdr:row>
      <xdr:rowOff>128880</xdr:rowOff>
    </xdr:to>
    <xdr:graphicFrame>
      <xdr:nvGraphicFramePr>
        <xdr:cNvPr id="0" name="Chart 1"/>
        <xdr:cNvGraphicFramePr/>
      </xdr:nvGraphicFramePr>
      <xdr:xfrm>
        <a:off x="0" y="4400640"/>
        <a:ext cx="7919640" cy="43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16"/>
    <col collapsed="false" customWidth="true" hidden="false" outlineLevel="0" max="4" min="3" style="0" width="13"/>
    <col collapsed="false" customWidth="true" hidden="false" outlineLevel="0" max="6" min="5" style="0" width="26"/>
    <col collapsed="false" customWidth="true" hidden="false" outlineLevel="0" max="7" min="7" style="0" width="13"/>
    <col collapsed="false" customWidth="true" hidden="false" outlineLevel="0" max="8" min="8" style="0" width="10"/>
    <col collapsed="false" customWidth="true" hidden="false" outlineLevel="0" max="12" min="9" style="0" width="13"/>
    <col collapsed="false" customWidth="true" hidden="false" outlineLevel="0" max="13" min="13" style="0" width="14"/>
    <col collapsed="false" customWidth="true" hidden="false" outlineLevel="0" max="14" min="14" style="0" width="13"/>
    <col collapsed="false" customWidth="true" hidden="false" outlineLevel="0" max="15" min="15" style="0" width="20"/>
  </cols>
  <sheetData>
    <row r="1" customFormat="false" ht="18" hidden="false" customHeight="true" outlineLevel="0" collapsed="false"/>
    <row r="2" customFormat="false" ht="42" hidden="false" customHeight="true" outlineLevel="0" collapsed="false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customFormat="false" ht="3.75" hidden="false" customHeight="tru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customFormat="false" ht="15.75" hidden="false" customHeight="true" outlineLevel="0" collapsed="false"/>
    <row r="5" customFormat="false" ht="36" hidden="false" customHeight="true" outlineLevel="0" collapsed="false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</row>
    <row r="6" customFormat="false" ht="19.5" hidden="false" customHeight="true" outlineLevel="0" collapsed="false">
      <c r="A6" s="4" t="n">
        <v>1</v>
      </c>
      <c r="B6" s="5" t="s">
        <v>16</v>
      </c>
      <c r="C6" s="6" t="s">
        <v>17</v>
      </c>
      <c r="D6" s="6" t="s">
        <v>18</v>
      </c>
      <c r="E6" s="7" t="s">
        <v>19</v>
      </c>
      <c r="F6" s="7" t="s">
        <v>20</v>
      </c>
      <c r="G6" s="8" t="n">
        <v>3200</v>
      </c>
      <c r="H6" s="9" t="n">
        <v>19</v>
      </c>
      <c r="I6" s="8" t="n">
        <f aca="false">G6*H6/100</f>
        <v>608</v>
      </c>
      <c r="J6" s="8" t="n">
        <f aca="false">G6+I6</f>
        <v>3808</v>
      </c>
      <c r="K6" s="8" t="n">
        <v>3200</v>
      </c>
      <c r="L6" s="8" t="n">
        <f aca="false">J6-K6</f>
        <v>608</v>
      </c>
      <c r="M6" s="10" t="s">
        <v>21</v>
      </c>
      <c r="N6" s="6" t="s">
        <v>22</v>
      </c>
      <c r="O6" s="7" t="s">
        <v>23</v>
      </c>
    </row>
    <row r="7" customFormat="false" ht="19.5" hidden="false" customHeight="true" outlineLevel="0" collapsed="false">
      <c r="A7" s="11" t="n">
        <v>2</v>
      </c>
      <c r="B7" s="12" t="s">
        <v>24</v>
      </c>
      <c r="C7" s="13" t="s">
        <v>25</v>
      </c>
      <c r="D7" s="13" t="s">
        <v>26</v>
      </c>
      <c r="E7" s="14" t="s">
        <v>27</v>
      </c>
      <c r="F7" s="14" t="s">
        <v>28</v>
      </c>
      <c r="G7" s="15" t="n">
        <v>1890</v>
      </c>
      <c r="H7" s="16" t="n">
        <v>19</v>
      </c>
      <c r="I7" s="15" t="n">
        <f aca="false">G7*H7/100</f>
        <v>359.1</v>
      </c>
      <c r="J7" s="15" t="n">
        <f aca="false">G7+I7</f>
        <v>2249.1</v>
      </c>
      <c r="K7" s="15" t="n">
        <v>0</v>
      </c>
      <c r="L7" s="15" t="n">
        <f aca="false">J7-K7</f>
        <v>2249.1</v>
      </c>
      <c r="M7" s="17" t="s">
        <v>29</v>
      </c>
      <c r="N7" s="13"/>
      <c r="O7" s="14" t="s">
        <v>30</v>
      </c>
    </row>
    <row r="8" customFormat="false" ht="19.5" hidden="false" customHeight="true" outlineLevel="0" collapsed="false">
      <c r="A8" s="4" t="n">
        <v>3</v>
      </c>
      <c r="B8" s="5" t="s">
        <v>31</v>
      </c>
      <c r="C8" s="6" t="s">
        <v>32</v>
      </c>
      <c r="D8" s="6" t="s">
        <v>33</v>
      </c>
      <c r="E8" s="7" t="s">
        <v>34</v>
      </c>
      <c r="F8" s="7" t="s">
        <v>35</v>
      </c>
      <c r="G8" s="8" t="n">
        <v>5450</v>
      </c>
      <c r="H8" s="9" t="n">
        <v>19</v>
      </c>
      <c r="I8" s="8" t="n">
        <f aca="false">G8*H8/100</f>
        <v>1035.5</v>
      </c>
      <c r="J8" s="8" t="n">
        <f aca="false">G8+I8</f>
        <v>6485.5</v>
      </c>
      <c r="K8" s="8" t="n">
        <v>5450</v>
      </c>
      <c r="L8" s="8" t="n">
        <f aca="false">J8-K8</f>
        <v>1035.5</v>
      </c>
      <c r="M8" s="10" t="s">
        <v>21</v>
      </c>
      <c r="N8" s="6" t="s">
        <v>36</v>
      </c>
      <c r="O8" s="7"/>
    </row>
    <row r="9" customFormat="false" ht="19.5" hidden="false" customHeight="true" outlineLevel="0" collapsed="false">
      <c r="A9" s="11" t="n">
        <v>4</v>
      </c>
      <c r="B9" s="12" t="s">
        <v>37</v>
      </c>
      <c r="C9" s="13" t="s">
        <v>38</v>
      </c>
      <c r="D9" s="13" t="s">
        <v>39</v>
      </c>
      <c r="E9" s="14" t="s">
        <v>40</v>
      </c>
      <c r="F9" s="14" t="s">
        <v>41</v>
      </c>
      <c r="G9" s="15" t="n">
        <v>8200</v>
      </c>
      <c r="H9" s="16" t="n">
        <v>19</v>
      </c>
      <c r="I9" s="15" t="n">
        <f aca="false">G9*H9/100</f>
        <v>1558</v>
      </c>
      <c r="J9" s="15" t="n">
        <f aca="false">G9+I9</f>
        <v>9758</v>
      </c>
      <c r="K9" s="15" t="n">
        <v>4100</v>
      </c>
      <c r="L9" s="15" t="n">
        <f aca="false">J9-K9</f>
        <v>5658</v>
      </c>
      <c r="M9" s="18" t="s">
        <v>42</v>
      </c>
      <c r="N9" s="13" t="s">
        <v>39</v>
      </c>
      <c r="O9" s="14" t="s">
        <v>43</v>
      </c>
    </row>
    <row r="10" customFormat="false" ht="19.5" hidden="false" customHeight="true" outlineLevel="0" collapsed="false">
      <c r="A10" s="4" t="n">
        <v>5</v>
      </c>
      <c r="B10" s="5" t="s">
        <v>44</v>
      </c>
      <c r="C10" s="6" t="s">
        <v>45</v>
      </c>
      <c r="D10" s="6" t="s">
        <v>46</v>
      </c>
      <c r="E10" s="7" t="s">
        <v>47</v>
      </c>
      <c r="F10" s="7" t="s">
        <v>48</v>
      </c>
      <c r="G10" s="8" t="n">
        <v>1120</v>
      </c>
      <c r="H10" s="9" t="n">
        <v>19</v>
      </c>
      <c r="I10" s="8" t="n">
        <f aca="false">G10*H10/100</f>
        <v>212.8</v>
      </c>
      <c r="J10" s="8" t="n">
        <f aca="false">G10+I10</f>
        <v>1332.8</v>
      </c>
      <c r="K10" s="8" t="n">
        <v>0</v>
      </c>
      <c r="L10" s="8" t="n">
        <f aca="false">J10-K10</f>
        <v>1332.8</v>
      </c>
      <c r="M10" s="17" t="s">
        <v>49</v>
      </c>
      <c r="N10" s="6"/>
      <c r="O10" s="7" t="s">
        <v>50</v>
      </c>
    </row>
    <row r="11" customFormat="false" ht="19.5" hidden="false" customHeight="true" outlineLevel="0" collapsed="false">
      <c r="A11" s="11" t="n">
        <v>6</v>
      </c>
      <c r="B11" s="12" t="s">
        <v>51</v>
      </c>
      <c r="C11" s="13" t="s">
        <v>52</v>
      </c>
      <c r="D11" s="13" t="s">
        <v>53</v>
      </c>
      <c r="E11" s="14" t="s">
        <v>54</v>
      </c>
      <c r="F11" s="14" t="s">
        <v>55</v>
      </c>
      <c r="G11" s="15" t="n">
        <v>6750</v>
      </c>
      <c r="H11" s="16" t="n">
        <v>19</v>
      </c>
      <c r="I11" s="15" t="n">
        <f aca="false">G11*H11/100</f>
        <v>1282.5</v>
      </c>
      <c r="J11" s="15" t="n">
        <f aca="false">G11+I11</f>
        <v>8032.5</v>
      </c>
      <c r="K11" s="15" t="n">
        <v>6750</v>
      </c>
      <c r="L11" s="15" t="n">
        <f aca="false">J11-K11</f>
        <v>1282.5</v>
      </c>
      <c r="M11" s="10" t="s">
        <v>21</v>
      </c>
      <c r="N11" s="13" t="s">
        <v>56</v>
      </c>
      <c r="O11" s="14"/>
    </row>
    <row r="12" customFormat="false" ht="19.5" hidden="false" customHeight="true" outlineLevel="0" collapsed="false">
      <c r="A12" s="4" t="n">
        <v>7</v>
      </c>
      <c r="B12" s="5" t="s">
        <v>57</v>
      </c>
      <c r="C12" s="6" t="s">
        <v>58</v>
      </c>
      <c r="D12" s="6" t="s">
        <v>59</v>
      </c>
      <c r="E12" s="7" t="s">
        <v>60</v>
      </c>
      <c r="F12" s="7" t="s">
        <v>61</v>
      </c>
      <c r="G12" s="8" t="n">
        <v>4300</v>
      </c>
      <c r="H12" s="9" t="n">
        <v>19</v>
      </c>
      <c r="I12" s="8" t="n">
        <f aca="false">G12*H12/100</f>
        <v>817</v>
      </c>
      <c r="J12" s="8" t="n">
        <f aca="false">G12+I12</f>
        <v>5117</v>
      </c>
      <c r="K12" s="8" t="n">
        <v>0</v>
      </c>
      <c r="L12" s="8" t="n">
        <f aca="false">J12-K12</f>
        <v>5117</v>
      </c>
      <c r="M12" s="17" t="s">
        <v>29</v>
      </c>
      <c r="N12" s="6"/>
      <c r="O12" s="7" t="s">
        <v>62</v>
      </c>
    </row>
    <row r="13" customFormat="false" ht="19.5" hidden="false" customHeight="true" outlineLevel="0" collapsed="false">
      <c r="A13" s="11" t="n">
        <v>8</v>
      </c>
      <c r="B13" s="12" t="s">
        <v>63</v>
      </c>
      <c r="C13" s="13" t="s">
        <v>36</v>
      </c>
      <c r="D13" s="13" t="s">
        <v>64</v>
      </c>
      <c r="E13" s="14" t="s">
        <v>65</v>
      </c>
      <c r="F13" s="14" t="s">
        <v>66</v>
      </c>
      <c r="G13" s="15" t="n">
        <v>2980</v>
      </c>
      <c r="H13" s="16" t="n">
        <v>19</v>
      </c>
      <c r="I13" s="15" t="n">
        <f aca="false">G13*H13/100</f>
        <v>566.2</v>
      </c>
      <c r="J13" s="15" t="n">
        <f aca="false">G13+I13</f>
        <v>3546.2</v>
      </c>
      <c r="K13" s="15" t="n">
        <v>2980</v>
      </c>
      <c r="L13" s="15" t="n">
        <f aca="false">J13-K13</f>
        <v>566.2</v>
      </c>
      <c r="M13" s="10" t="s">
        <v>21</v>
      </c>
      <c r="N13" s="13" t="s">
        <v>67</v>
      </c>
      <c r="O13" s="14"/>
    </row>
    <row r="14" customFormat="false" ht="19.5" hidden="false" customHeight="true" outlineLevel="0" collapsed="false">
      <c r="A14" s="4" t="n">
        <v>9</v>
      </c>
      <c r="B14" s="5" t="s">
        <v>68</v>
      </c>
      <c r="C14" s="6" t="s">
        <v>33</v>
      </c>
      <c r="D14" s="6" t="s">
        <v>69</v>
      </c>
      <c r="E14" s="7" t="s">
        <v>70</v>
      </c>
      <c r="F14" s="7" t="s">
        <v>71</v>
      </c>
      <c r="G14" s="8" t="n">
        <v>3670</v>
      </c>
      <c r="H14" s="9" t="n">
        <v>0</v>
      </c>
      <c r="I14" s="8" t="n">
        <f aca="false">G14*H14/100</f>
        <v>0</v>
      </c>
      <c r="J14" s="8" t="n">
        <f aca="false">G14+I14</f>
        <v>3670</v>
      </c>
      <c r="K14" s="8" t="n">
        <v>0</v>
      </c>
      <c r="L14" s="8" t="n">
        <f aca="false">J14-K14</f>
        <v>3670</v>
      </c>
      <c r="M14" s="17" t="s">
        <v>29</v>
      </c>
      <c r="N14" s="6"/>
      <c r="O14" s="7" t="s">
        <v>72</v>
      </c>
    </row>
    <row r="15" customFormat="false" ht="19.5" hidden="false" customHeight="true" outlineLevel="0" collapsed="false">
      <c r="A15" s="11" t="n">
        <v>10</v>
      </c>
      <c r="B15" s="12" t="s">
        <v>73</v>
      </c>
      <c r="C15" s="13" t="s">
        <v>74</v>
      </c>
      <c r="D15" s="13" t="s">
        <v>75</v>
      </c>
      <c r="E15" s="14" t="s">
        <v>76</v>
      </c>
      <c r="F15" s="14" t="s">
        <v>77</v>
      </c>
      <c r="G15" s="15" t="n">
        <v>9100</v>
      </c>
      <c r="H15" s="16" t="n">
        <v>19</v>
      </c>
      <c r="I15" s="15" t="n">
        <f aca="false">G15*H15/100</f>
        <v>1729</v>
      </c>
      <c r="J15" s="15" t="n">
        <f aca="false">G15+I15</f>
        <v>10829</v>
      </c>
      <c r="K15" s="15" t="n">
        <v>9100</v>
      </c>
      <c r="L15" s="15" t="n">
        <f aca="false">J15-K15</f>
        <v>1729</v>
      </c>
      <c r="M15" s="10" t="s">
        <v>21</v>
      </c>
      <c r="N15" s="13" t="s">
        <v>78</v>
      </c>
      <c r="O15" s="14"/>
    </row>
    <row r="16" customFormat="false" ht="19.5" hidden="false" customHeight="true" outlineLevel="0" collapsed="false">
      <c r="A16" s="4" t="n">
        <v>11</v>
      </c>
      <c r="B16" s="5" t="s">
        <v>79</v>
      </c>
      <c r="C16" s="6" t="s">
        <v>80</v>
      </c>
      <c r="D16" s="6" t="s">
        <v>81</v>
      </c>
      <c r="E16" s="7" t="s">
        <v>82</v>
      </c>
      <c r="F16" s="7" t="s">
        <v>83</v>
      </c>
      <c r="G16" s="8" t="n">
        <v>2200</v>
      </c>
      <c r="H16" s="9" t="n">
        <v>19</v>
      </c>
      <c r="I16" s="8" t="n">
        <f aca="false">G16*H16/100</f>
        <v>418</v>
      </c>
      <c r="J16" s="8" t="n">
        <f aca="false">G16+I16</f>
        <v>2618</v>
      </c>
      <c r="K16" s="8" t="n">
        <v>1100</v>
      </c>
      <c r="L16" s="8" t="n">
        <f aca="false">J16-K16</f>
        <v>1518</v>
      </c>
      <c r="M16" s="18" t="s">
        <v>42</v>
      </c>
      <c r="N16" s="6" t="s">
        <v>81</v>
      </c>
      <c r="O16" s="7" t="s">
        <v>84</v>
      </c>
    </row>
    <row r="17" customFormat="false" ht="19.5" hidden="false" customHeight="true" outlineLevel="0" collapsed="false">
      <c r="A17" s="11" t="n">
        <v>12</v>
      </c>
      <c r="B17" s="12" t="s">
        <v>85</v>
      </c>
      <c r="C17" s="13" t="s">
        <v>86</v>
      </c>
      <c r="D17" s="13" t="s">
        <v>87</v>
      </c>
      <c r="E17" s="14" t="s">
        <v>88</v>
      </c>
      <c r="F17" s="14" t="s">
        <v>89</v>
      </c>
      <c r="G17" s="15" t="n">
        <v>1560</v>
      </c>
      <c r="H17" s="16" t="n">
        <v>19</v>
      </c>
      <c r="I17" s="15" t="n">
        <f aca="false">G17*H17/100</f>
        <v>296.4</v>
      </c>
      <c r="J17" s="15" t="n">
        <f aca="false">G17+I17</f>
        <v>1856.4</v>
      </c>
      <c r="K17" s="15" t="n">
        <v>0</v>
      </c>
      <c r="L17" s="15" t="n">
        <f aca="false">J17-K17</f>
        <v>1856.4</v>
      </c>
      <c r="M17" s="17" t="s">
        <v>29</v>
      </c>
      <c r="N17" s="13"/>
      <c r="O17" s="14" t="s">
        <v>90</v>
      </c>
    </row>
    <row r="18" customFormat="false" ht="24" hidden="false" customHeight="true" outlineLevel="0" collapsed="false">
      <c r="A18" s="19" t="s">
        <v>91</v>
      </c>
      <c r="B18" s="19"/>
      <c r="C18" s="19"/>
      <c r="D18" s="19"/>
      <c r="E18" s="19"/>
      <c r="F18" s="19"/>
      <c r="G18" s="20" t="n">
        <f aca="false">SUM(G6:G17)</f>
        <v>50420</v>
      </c>
      <c r="H18" s="21"/>
      <c r="I18" s="20" t="n">
        <f aca="false">SUM(I6:I17)</f>
        <v>8882.5</v>
      </c>
      <c r="J18" s="20" t="n">
        <f aca="false">SUM(J6:J17)</f>
        <v>59302.5</v>
      </c>
      <c r="K18" s="20" t="n">
        <f aca="false">SUM(K6:K17)</f>
        <v>32680</v>
      </c>
      <c r="L18" s="20" t="n">
        <f aca="false">SUM(L6:L17)</f>
        <v>26622.5</v>
      </c>
      <c r="M18" s="21"/>
      <c r="N18" s="21"/>
      <c r="O18" s="21"/>
    </row>
    <row r="20" customFormat="false" ht="19.5" hidden="false" customHeight="true" outlineLevel="0" collapsed="false">
      <c r="J20" s="22" t="s">
        <v>92</v>
      </c>
      <c r="K20" s="22"/>
      <c r="L20" s="22"/>
      <c r="M20" s="23" t="n">
        <f aca="false">COUNTA(B6:B17)</f>
        <v>12</v>
      </c>
      <c r="N20" s="23"/>
      <c r="O20" s="23"/>
    </row>
    <row r="21" customFormat="false" ht="19.5" hidden="false" customHeight="true" outlineLevel="0" collapsed="false">
      <c r="J21" s="22" t="s">
        <v>93</v>
      </c>
      <c r="K21" s="22"/>
      <c r="L21" s="22"/>
      <c r="M21" s="23" t="n">
        <f aca="false">COUNTIF(M6:M17,"Bezahlt")</f>
        <v>5</v>
      </c>
      <c r="N21" s="23"/>
      <c r="O21" s="23"/>
    </row>
    <row r="22" customFormat="false" ht="19.5" hidden="false" customHeight="true" outlineLevel="0" collapsed="false">
      <c r="J22" s="22" t="s">
        <v>94</v>
      </c>
      <c r="K22" s="22"/>
      <c r="L22" s="22"/>
      <c r="M22" s="23" t="n">
        <f aca="false">COUNTIF(M6:M17,"Offen")</f>
        <v>4</v>
      </c>
      <c r="N22" s="23"/>
      <c r="O22" s="23"/>
    </row>
    <row r="23" customFormat="false" ht="19.5" hidden="false" customHeight="true" outlineLevel="0" collapsed="false">
      <c r="J23" s="22" t="s">
        <v>95</v>
      </c>
      <c r="K23" s="22"/>
      <c r="L23" s="22"/>
      <c r="M23" s="23" t="n">
        <f aca="false">COUNTIF(M6:M17,"Überfällig")</f>
        <v>1</v>
      </c>
      <c r="N23" s="23"/>
      <c r="O23" s="23"/>
    </row>
    <row r="24" customFormat="false" ht="19.5" hidden="false" customHeight="true" outlineLevel="0" collapsed="false">
      <c r="J24" s="22" t="s">
        <v>96</v>
      </c>
      <c r="K24" s="22"/>
      <c r="L24" s="22"/>
      <c r="M24" s="23" t="n">
        <f aca="false">COUNTIF(M6:M17,"Teilweise")</f>
        <v>2</v>
      </c>
      <c r="N24" s="23"/>
      <c r="O24" s="23"/>
    </row>
    <row r="25" customFormat="false" ht="19.5" hidden="false" customHeight="true" outlineLevel="0" collapsed="false">
      <c r="J25" s="22" t="s">
        <v>97</v>
      </c>
      <c r="K25" s="22"/>
      <c r="L25" s="22"/>
      <c r="M25" s="24" t="n">
        <f aca="false">SUMIF(M6:M17,"Offen",J6:J17)+SUMIF(M6:M17,"Überfällig",J6:J17)</f>
        <v>14225.3</v>
      </c>
      <c r="N25" s="24"/>
      <c r="O25" s="24"/>
    </row>
    <row r="26" customFormat="false" ht="19.5" hidden="false" customHeight="true" outlineLevel="0" collapsed="false">
      <c r="J26" s="22" t="s">
        <v>98</v>
      </c>
      <c r="K26" s="22"/>
      <c r="L26" s="22"/>
      <c r="M26" s="24" t="n">
        <f aca="false">SUM(K6:K17)</f>
        <v>32680</v>
      </c>
      <c r="N26" s="24"/>
      <c r="O26" s="24"/>
    </row>
    <row r="27" customFormat="false" ht="19.5" hidden="false" customHeight="true" outlineLevel="0" collapsed="false">
      <c r="J27" s="22" t="s">
        <v>99</v>
      </c>
      <c r="K27" s="22"/>
      <c r="L27" s="22"/>
      <c r="M27" s="25" t="n">
        <f aca="false">IF(J18=0,0,K18/J18*100)</f>
        <v>55.1072889001307</v>
      </c>
      <c r="N27" s="25"/>
      <c r="O27" s="25"/>
    </row>
    <row r="30" customFormat="false" ht="18" hidden="false" customHeight="true" outlineLevel="0" collapsed="false">
      <c r="A30" s="26" t="s">
        <v>100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1" customFormat="false" ht="15.75" hidden="false" customHeight="true" outlineLevel="0" collapsed="false">
      <c r="A31" s="27" t="s">
        <v>101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</row>
    <row r="32" customFormat="false" ht="15.75" hidden="false" customHeight="true" outlineLevel="0" collapsed="false">
      <c r="A32" s="27" t="s">
        <v>102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</row>
    <row r="33" customFormat="false" ht="15.75" hidden="false" customHeight="true" outlineLevel="0" collapsed="false">
      <c r="A33" s="27" t="s">
        <v>103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</row>
    <row r="34" customFormat="false" ht="15.75" hidden="false" customHeight="true" outlineLevel="0" collapsed="false">
      <c r="A34" s="27" t="s">
        <v>104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</row>
  </sheetData>
  <mergeCells count="23">
    <mergeCell ref="A2:O2"/>
    <mergeCell ref="A18:F18"/>
    <mergeCell ref="J20:L20"/>
    <mergeCell ref="M20:O20"/>
    <mergeCell ref="J21:L21"/>
    <mergeCell ref="M21:O21"/>
    <mergeCell ref="J22:L22"/>
    <mergeCell ref="M22:O22"/>
    <mergeCell ref="J23:L23"/>
    <mergeCell ref="M23:O23"/>
    <mergeCell ref="J24:L24"/>
    <mergeCell ref="M24:O24"/>
    <mergeCell ref="J25:L25"/>
    <mergeCell ref="M25:O25"/>
    <mergeCell ref="J26:L26"/>
    <mergeCell ref="M26:O26"/>
    <mergeCell ref="J27:L27"/>
    <mergeCell ref="M27:O27"/>
    <mergeCell ref="A30:O30"/>
    <mergeCell ref="A31:O31"/>
    <mergeCell ref="A32:O32"/>
    <mergeCell ref="A33:O33"/>
    <mergeCell ref="A34:O34"/>
  </mergeCells>
  <dataValidations count="1">
    <dataValidation allowBlank="true" errorStyle="stop" operator="between" showDropDown="false" showErrorMessage="false" showInputMessage="false" sqref="M6:M200" type="list">
      <formula1>"Bezahlt,Offen,Überfällig,Teilweise"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6" min="2" style="0" width="16"/>
  </cols>
  <sheetData>
    <row r="1" customFormat="false" ht="42" hidden="false" customHeight="true" outlineLevel="0" collapsed="false">
      <c r="A1" s="28" t="s">
        <v>105</v>
      </c>
      <c r="B1" s="28"/>
      <c r="C1" s="28"/>
      <c r="D1" s="28"/>
      <c r="E1" s="28"/>
      <c r="F1" s="28"/>
    </row>
    <row r="2" customFormat="false" ht="3.75" hidden="false" customHeight="true" outlineLevel="0" collapsed="false">
      <c r="A2" s="2"/>
      <c r="B2" s="2"/>
      <c r="C2" s="2"/>
      <c r="D2" s="2"/>
      <c r="E2" s="2"/>
      <c r="F2" s="2"/>
    </row>
    <row r="3" customFormat="false" ht="27.75" hidden="false" customHeight="true" outlineLevel="0" collapsed="false">
      <c r="A3" s="29" t="s">
        <v>106</v>
      </c>
      <c r="B3" s="29" t="s">
        <v>107</v>
      </c>
      <c r="C3" s="29" t="s">
        <v>108</v>
      </c>
      <c r="D3" s="29" t="s">
        <v>109</v>
      </c>
      <c r="E3" s="29" t="s">
        <v>110</v>
      </c>
      <c r="F3" s="29" t="s">
        <v>111</v>
      </c>
    </row>
    <row r="4" customFormat="false" ht="19.5" hidden="false" customHeight="true" outlineLevel="0" collapsed="false">
      <c r="A4" s="30" t="s">
        <v>112</v>
      </c>
      <c r="B4" s="31" t="n">
        <v>4</v>
      </c>
      <c r="C4" s="8" t="n">
        <v>18840</v>
      </c>
      <c r="D4" s="8" t="n">
        <v>3579.6</v>
      </c>
      <c r="E4" s="8" t="n">
        <v>22419.6</v>
      </c>
      <c r="F4" s="8" t="n">
        <v>18640</v>
      </c>
    </row>
    <row r="5" customFormat="false" ht="19.5" hidden="false" customHeight="true" outlineLevel="0" collapsed="false">
      <c r="A5" s="32" t="s">
        <v>113</v>
      </c>
      <c r="B5" s="33" t="n">
        <v>5</v>
      </c>
      <c r="C5" s="15" t="n">
        <v>17200</v>
      </c>
      <c r="D5" s="15" t="n">
        <v>3268</v>
      </c>
      <c r="E5" s="15" t="n">
        <v>20468</v>
      </c>
      <c r="F5" s="15" t="n">
        <v>14100</v>
      </c>
    </row>
    <row r="6" customFormat="false" ht="19.5" hidden="false" customHeight="true" outlineLevel="0" collapsed="false">
      <c r="A6" s="30" t="s">
        <v>114</v>
      </c>
      <c r="B6" s="31" t="n">
        <v>3</v>
      </c>
      <c r="C6" s="8" t="n">
        <v>8640</v>
      </c>
      <c r="D6" s="8" t="n">
        <v>1641.6</v>
      </c>
      <c r="E6" s="8" t="n">
        <v>10281.6</v>
      </c>
      <c r="F6" s="8" t="n">
        <v>7800</v>
      </c>
    </row>
    <row r="7" customFormat="false" ht="19.5" hidden="false" customHeight="true" outlineLevel="0" collapsed="false">
      <c r="A7" s="32" t="s">
        <v>115</v>
      </c>
      <c r="B7" s="33" t="n">
        <v>0</v>
      </c>
      <c r="C7" s="15" t="n">
        <v>0</v>
      </c>
      <c r="D7" s="15" t="n">
        <v>0</v>
      </c>
      <c r="E7" s="15" t="n">
        <v>0</v>
      </c>
      <c r="F7" s="15" t="n">
        <v>0</v>
      </c>
    </row>
    <row r="8" customFormat="false" ht="19.5" hidden="false" customHeight="true" outlineLevel="0" collapsed="false">
      <c r="A8" s="30" t="s">
        <v>116</v>
      </c>
      <c r="B8" s="31" t="n">
        <v>0</v>
      </c>
      <c r="C8" s="8" t="n">
        <v>0</v>
      </c>
      <c r="D8" s="8" t="n">
        <v>0</v>
      </c>
      <c r="E8" s="8" t="n">
        <v>0</v>
      </c>
      <c r="F8" s="8" t="n">
        <v>0</v>
      </c>
    </row>
    <row r="9" customFormat="false" ht="19.5" hidden="false" customHeight="true" outlineLevel="0" collapsed="false">
      <c r="A9" s="32" t="s">
        <v>117</v>
      </c>
      <c r="B9" s="33" t="n">
        <v>0</v>
      </c>
      <c r="C9" s="15" t="n">
        <v>0</v>
      </c>
      <c r="D9" s="15" t="n">
        <v>0</v>
      </c>
      <c r="E9" s="15" t="n">
        <v>0</v>
      </c>
      <c r="F9" s="15" t="n">
        <v>0</v>
      </c>
    </row>
    <row r="10" customFormat="false" ht="19.5" hidden="false" customHeight="true" outlineLevel="0" collapsed="false">
      <c r="A10" s="30" t="s">
        <v>118</v>
      </c>
      <c r="B10" s="31" t="n">
        <v>0</v>
      </c>
      <c r="C10" s="8" t="n">
        <v>0</v>
      </c>
      <c r="D10" s="8" t="n">
        <v>0</v>
      </c>
      <c r="E10" s="8" t="n">
        <v>0</v>
      </c>
      <c r="F10" s="8" t="n">
        <v>0</v>
      </c>
    </row>
    <row r="11" customFormat="false" ht="19.5" hidden="false" customHeight="true" outlineLevel="0" collapsed="false">
      <c r="A11" s="32" t="s">
        <v>119</v>
      </c>
      <c r="B11" s="33" t="n">
        <v>0</v>
      </c>
      <c r="C11" s="15" t="n">
        <v>0</v>
      </c>
      <c r="D11" s="15" t="n">
        <v>0</v>
      </c>
      <c r="E11" s="15" t="n">
        <v>0</v>
      </c>
      <c r="F11" s="15" t="n">
        <v>0</v>
      </c>
    </row>
    <row r="12" customFormat="false" ht="19.5" hidden="false" customHeight="true" outlineLevel="0" collapsed="false">
      <c r="A12" s="30" t="s">
        <v>120</v>
      </c>
      <c r="B12" s="31" t="n">
        <v>0</v>
      </c>
      <c r="C12" s="8" t="n">
        <v>0</v>
      </c>
      <c r="D12" s="8" t="n">
        <v>0</v>
      </c>
      <c r="E12" s="8" t="n">
        <v>0</v>
      </c>
      <c r="F12" s="8" t="n">
        <v>0</v>
      </c>
    </row>
    <row r="13" customFormat="false" ht="19.5" hidden="false" customHeight="true" outlineLevel="0" collapsed="false">
      <c r="A13" s="32" t="s">
        <v>121</v>
      </c>
      <c r="B13" s="33" t="n">
        <v>0</v>
      </c>
      <c r="C13" s="15" t="n">
        <v>0</v>
      </c>
      <c r="D13" s="15" t="n">
        <v>0</v>
      </c>
      <c r="E13" s="15" t="n">
        <v>0</v>
      </c>
      <c r="F13" s="15" t="n">
        <v>0</v>
      </c>
    </row>
    <row r="14" customFormat="false" ht="19.5" hidden="false" customHeight="true" outlineLevel="0" collapsed="false">
      <c r="A14" s="30" t="s">
        <v>122</v>
      </c>
      <c r="B14" s="31" t="n">
        <v>0</v>
      </c>
      <c r="C14" s="8" t="n">
        <v>0</v>
      </c>
      <c r="D14" s="8" t="n">
        <v>0</v>
      </c>
      <c r="E14" s="8" t="n">
        <v>0</v>
      </c>
      <c r="F14" s="8" t="n">
        <v>0</v>
      </c>
    </row>
    <row r="15" customFormat="false" ht="19.5" hidden="false" customHeight="true" outlineLevel="0" collapsed="false">
      <c r="A15" s="32" t="s">
        <v>123</v>
      </c>
      <c r="B15" s="33" t="n">
        <v>0</v>
      </c>
      <c r="C15" s="15" t="n">
        <v>0</v>
      </c>
      <c r="D15" s="15" t="n">
        <v>0</v>
      </c>
      <c r="E15" s="15" t="n">
        <v>0</v>
      </c>
      <c r="F15" s="15" t="n">
        <v>0</v>
      </c>
    </row>
    <row r="16" customFormat="false" ht="24" hidden="false" customHeight="true" outlineLevel="0" collapsed="false">
      <c r="A16" s="34" t="s">
        <v>124</v>
      </c>
      <c r="B16" s="35" t="n">
        <f aca="false">SUM(B4:B15)</f>
        <v>12</v>
      </c>
      <c r="C16" s="20" t="n">
        <f aca="false">SUM(C4:C15)</f>
        <v>44680</v>
      </c>
      <c r="D16" s="20" t="n">
        <f aca="false">SUM(D4:D15)</f>
        <v>8489.2</v>
      </c>
      <c r="E16" s="20" t="n">
        <f aca="false">SUM(E4:E15)</f>
        <v>53169.2</v>
      </c>
      <c r="F16" s="20" t="n">
        <f aca="false">SUM(F4:F15)</f>
        <v>40540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3" min="2" style="0" width="13"/>
    <col collapsed="false" customWidth="true" hidden="false" outlineLevel="0" max="5" min="4" style="0" width="26"/>
    <col collapsed="false" customWidth="true" hidden="false" outlineLevel="0" max="8" min="6" style="0" width="14"/>
    <col collapsed="false" customWidth="true" hidden="false" outlineLevel="0" max="9" min="9" style="0" width="18"/>
  </cols>
  <sheetData>
    <row r="1" customFormat="false" ht="42" hidden="false" customHeight="true" outlineLevel="0" collapsed="false">
      <c r="A1" s="36" t="s">
        <v>125</v>
      </c>
      <c r="B1" s="36"/>
      <c r="C1" s="36"/>
      <c r="D1" s="36"/>
      <c r="E1" s="36"/>
      <c r="F1" s="36"/>
      <c r="G1" s="36"/>
      <c r="H1" s="36"/>
      <c r="I1" s="36"/>
    </row>
    <row r="2" customFormat="false" ht="3.7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</row>
    <row r="3" customFormat="false" ht="27.75" hidden="false" customHeight="true" outlineLevel="0" collapsed="false">
      <c r="A3" s="37" t="s">
        <v>126</v>
      </c>
      <c r="B3" s="37" t="s">
        <v>127</v>
      </c>
      <c r="C3" s="37" t="s">
        <v>128</v>
      </c>
      <c r="D3" s="37" t="s">
        <v>129</v>
      </c>
      <c r="E3" s="37" t="s">
        <v>130</v>
      </c>
      <c r="F3" s="37" t="s">
        <v>110</v>
      </c>
      <c r="G3" s="37" t="s">
        <v>131</v>
      </c>
      <c r="H3" s="37" t="s">
        <v>132</v>
      </c>
      <c r="I3" s="37" t="s">
        <v>133</v>
      </c>
    </row>
    <row r="4" customFormat="false" ht="19.5" hidden="false" customHeight="true" outlineLevel="0" collapsed="false">
      <c r="A4" s="5" t="s">
        <v>24</v>
      </c>
      <c r="B4" s="6" t="s">
        <v>25</v>
      </c>
      <c r="C4" s="6" t="s">
        <v>26</v>
      </c>
      <c r="D4" s="7" t="s">
        <v>27</v>
      </c>
      <c r="E4" s="7" t="s">
        <v>28</v>
      </c>
      <c r="F4" s="38" t="n">
        <v>2252.1</v>
      </c>
      <c r="G4" s="38" t="n">
        <v>0</v>
      </c>
      <c r="H4" s="38" t="n">
        <v>2252.1</v>
      </c>
      <c r="I4" s="18" t="s">
        <v>134</v>
      </c>
    </row>
    <row r="5" customFormat="false" ht="19.5" hidden="false" customHeight="true" outlineLevel="0" collapsed="false">
      <c r="A5" s="12" t="s">
        <v>37</v>
      </c>
      <c r="B5" s="13" t="s">
        <v>38</v>
      </c>
      <c r="C5" s="13" t="s">
        <v>39</v>
      </c>
      <c r="D5" s="14" t="s">
        <v>40</v>
      </c>
      <c r="E5" s="14" t="s">
        <v>41</v>
      </c>
      <c r="F5" s="39" t="n">
        <v>9758</v>
      </c>
      <c r="G5" s="39" t="n">
        <v>4879</v>
      </c>
      <c r="H5" s="39" t="n">
        <v>4879</v>
      </c>
      <c r="I5" s="10" t="s">
        <v>135</v>
      </c>
    </row>
    <row r="6" customFormat="false" ht="19.5" hidden="false" customHeight="true" outlineLevel="0" collapsed="false">
      <c r="A6" s="5" t="s">
        <v>44</v>
      </c>
      <c r="B6" s="6" t="s">
        <v>45</v>
      </c>
      <c r="C6" s="6" t="s">
        <v>46</v>
      </c>
      <c r="D6" s="7" t="s">
        <v>47</v>
      </c>
      <c r="E6" s="7" t="s">
        <v>48</v>
      </c>
      <c r="F6" s="38" t="n">
        <v>1332.8</v>
      </c>
      <c r="G6" s="38" t="n">
        <v>0</v>
      </c>
      <c r="H6" s="38" t="n">
        <v>1332.8</v>
      </c>
      <c r="I6" s="17" t="s">
        <v>136</v>
      </c>
    </row>
    <row r="7" customFormat="false" ht="19.5" hidden="false" customHeight="true" outlineLevel="0" collapsed="false">
      <c r="A7" s="12" t="s">
        <v>57</v>
      </c>
      <c r="B7" s="13" t="s">
        <v>58</v>
      </c>
      <c r="C7" s="13" t="s">
        <v>59</v>
      </c>
      <c r="D7" s="14" t="s">
        <v>60</v>
      </c>
      <c r="E7" s="14" t="s">
        <v>61</v>
      </c>
      <c r="F7" s="39" t="n">
        <v>5117</v>
      </c>
      <c r="G7" s="39" t="n">
        <v>0</v>
      </c>
      <c r="H7" s="39" t="n">
        <v>5117</v>
      </c>
      <c r="I7" s="40" t="s">
        <v>137</v>
      </c>
    </row>
    <row r="8" customFormat="false" ht="19.5" hidden="false" customHeight="true" outlineLevel="0" collapsed="false">
      <c r="A8" s="5" t="s">
        <v>68</v>
      </c>
      <c r="B8" s="6" t="s">
        <v>33</v>
      </c>
      <c r="C8" s="6" t="s">
        <v>69</v>
      </c>
      <c r="D8" s="7" t="s">
        <v>70</v>
      </c>
      <c r="E8" s="7" t="s">
        <v>71</v>
      </c>
      <c r="F8" s="38" t="n">
        <v>3670</v>
      </c>
      <c r="G8" s="38" t="n">
        <v>0</v>
      </c>
      <c r="H8" s="38" t="n">
        <v>3670</v>
      </c>
      <c r="I8" s="40" t="s">
        <v>137</v>
      </c>
    </row>
    <row r="9" customFormat="false" ht="19.5" hidden="false" customHeight="true" outlineLevel="0" collapsed="false">
      <c r="A9" s="12" t="s">
        <v>79</v>
      </c>
      <c r="B9" s="13" t="s">
        <v>80</v>
      </c>
      <c r="C9" s="13" t="s">
        <v>81</v>
      </c>
      <c r="D9" s="14" t="s">
        <v>82</v>
      </c>
      <c r="E9" s="14" t="s">
        <v>83</v>
      </c>
      <c r="F9" s="39" t="n">
        <v>2618</v>
      </c>
      <c r="G9" s="39" t="n">
        <v>1309</v>
      </c>
      <c r="H9" s="39" t="n">
        <v>1309</v>
      </c>
      <c r="I9" s="10" t="s">
        <v>135</v>
      </c>
    </row>
    <row r="10" customFormat="false" ht="19.5" hidden="false" customHeight="true" outlineLevel="0" collapsed="false">
      <c r="A10" s="5" t="s">
        <v>85</v>
      </c>
      <c r="B10" s="6" t="s">
        <v>86</v>
      </c>
      <c r="C10" s="6" t="s">
        <v>87</v>
      </c>
      <c r="D10" s="7" t="s">
        <v>88</v>
      </c>
      <c r="E10" s="7" t="s">
        <v>89</v>
      </c>
      <c r="F10" s="38" t="n">
        <v>1856.4</v>
      </c>
      <c r="G10" s="38" t="n">
        <v>0</v>
      </c>
      <c r="H10" s="38" t="n">
        <v>1856.4</v>
      </c>
      <c r="I10" s="40" t="s">
        <v>137</v>
      </c>
    </row>
    <row r="11" customFormat="false" ht="24" hidden="false" customHeight="true" outlineLevel="0" collapsed="false">
      <c r="A11" s="41" t="s">
        <v>138</v>
      </c>
      <c r="B11" s="41"/>
      <c r="C11" s="41"/>
      <c r="D11" s="41"/>
      <c r="E11" s="41"/>
      <c r="F11" s="20" t="n">
        <f aca="false">SUM(F4:F10)</f>
        <v>26604.3</v>
      </c>
      <c r="G11" s="20" t="n">
        <f aca="false">SUM(G4:G10)</f>
        <v>6188</v>
      </c>
      <c r="H11" s="20" t="n">
        <f aca="false">SUM(H4:H10)</f>
        <v>20416.3</v>
      </c>
      <c r="I11" s="21"/>
    </row>
  </sheetData>
  <mergeCells count="2">
    <mergeCell ref="A1:I1"/>
    <mergeCell ref="A11:E1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2026-07-09T14:23:41Z</dcterms:created>
  <dc:creator>openpyxl</dc:creator>
  <dc:description/>
  <dc:language>en-US</dc:language>
  <cp:lastModifiedBy/>
  <dcterms:modified xsi:type="dcterms:W3CDTF">2026-07-10T05:33:12Z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