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Rechnungsliste" sheetId="2" state="visible" r:id="rId4"/>
    <sheet name="Listen" sheetId="3" state="visible" r:id="rId5"/>
  </sheets>
  <definedNames>
    <definedName function="false" hidden="true" localSheetId="1" name="_xlnm._FilterDatabase" vbProcedure="false">Rechnungsliste!$A$3:$O$63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3" authorId="0">
      <text>
        <r>
          <rPr>
            <sz val="10"/>
            <rFont val="Arial"/>
            <family val="2"/>
          </rPr>
          <t xml:space="preserve">Automatisch: Nettobetrag × MwSt-Satz</t>
        </r>
      </text>
    </comment>
    <comment ref="H3" authorId="0">
      <text>
        <r>
          <rPr>
            <sz val="10"/>
            <rFont val="Arial"/>
            <family val="2"/>
          </rPr>
          <t xml:space="preserve">Automatisch: Netto + MwSt</t>
        </r>
      </text>
    </comment>
    <comment ref="L3" authorId="0">
      <text>
        <r>
          <rPr>
            <sz val="10"/>
            <rFont val="Arial"/>
            <family val="2"/>
          </rPr>
          <t xml:space="preserve">Automatisch: Brutto − bezahlter Betrag</t>
        </r>
      </text>
    </comment>
    <comment ref="M3" authorId="0">
      <text>
        <r>
          <rPr>
            <sz val="10"/>
            <rFont val="Arial"/>
            <family val="2"/>
          </rPr>
          <t xml:space="preserve">Automatisch: Bezahlt / Teilbezahlt / Offen / Überfällig</t>
        </r>
      </text>
    </comment>
    <comment ref="N3" authorId="0">
      <text>
        <r>
          <rPr>
            <sz val="10"/>
            <rFont val="Arial"/>
            <family val="2"/>
          </rPr>
          <t xml:space="preserve">Automatisch: Tage seit Fälligkeit, wenn noch offen</t>
        </r>
      </text>
    </comment>
  </commentList>
</comments>
</file>

<file path=xl/sharedStrings.xml><?xml version="1.0" encoding="utf-8"?>
<sst xmlns="http://schemas.openxmlformats.org/spreadsheetml/2006/main" count="163" uniqueCount="117">
  <si>
    <t xml:space="preserve">RECHNUNGSLISTE 2026</t>
  </si>
  <si>
    <t xml:space="preserve">Übersicht &amp; Auswertung · Geschäftsjahr 2026</t>
  </si>
  <si>
    <t xml:space="preserve">Anzahl Rechnungen</t>
  </si>
  <si>
    <t xml:space="preserve">Umsatz netto</t>
  </si>
  <si>
    <t xml:space="preserve">Rechnungsvolumen brutto</t>
  </si>
  <si>
    <t xml:space="preserve">Bezahlt</t>
  </si>
  <si>
    <t xml:space="preserve">Offener Betrag</t>
  </si>
  <si>
    <t xml:space="preserve">davon überfällig</t>
  </si>
  <si>
    <t xml:space="preserve">Statusverteilung</t>
  </si>
  <si>
    <t xml:space="preserve">Rechnungssteller</t>
  </si>
  <si>
    <t xml:space="preserve">Status</t>
  </si>
  <si>
    <t xml:space="preserve">Anzahl</t>
  </si>
  <si>
    <t xml:space="preserve">Brutto (€)</t>
  </si>
  <si>
    <t xml:space="preserve">Firma</t>
  </si>
  <si>
    <t xml:space="preserve">Meridian Bürodienste GmbH</t>
  </si>
  <si>
    <t xml:space="preserve">Anschrift</t>
  </si>
  <si>
    <t xml:space="preserve">Königsallee 12, 40212 Düsseldorf</t>
  </si>
  <si>
    <t xml:space="preserve">Teilbezahlt</t>
  </si>
  <si>
    <t xml:space="preserve">USt-IdNr.</t>
  </si>
  <si>
    <t xml:space="preserve">DE123456789</t>
  </si>
  <si>
    <t xml:space="preserve">Offen</t>
  </si>
  <si>
    <t xml:space="preserve">IBAN</t>
  </si>
  <si>
    <t xml:space="preserve">DE12 3456 7890 1234 5678 90</t>
  </si>
  <si>
    <t xml:space="preserve">Überfällig</t>
  </si>
  <si>
    <t xml:space="preserve">E-Mail</t>
  </si>
  <si>
    <t xml:space="preserve">buchhaltung@meridian-bd.de</t>
  </si>
  <si>
    <t xml:space="preserve">Beispieldaten – bitte durch eigene Angaben ersetzen.</t>
  </si>
  <si>
    <t xml:space="preserve">Monatsauswertung</t>
  </si>
  <si>
    <t xml:space="preserve">Monat</t>
  </si>
  <si>
    <t xml:space="preserve">Netto (€)</t>
  </si>
  <si>
    <t xml:space="preserve">Bezahlt (€)</t>
  </si>
  <si>
    <t xml:space="preserve">Offen (€)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</si>
  <si>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</si>
  <si>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</si>
  <si>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</si>
  <si>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</si>
  <si>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</si>
  <si>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</si>
  <si>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</si>
  <si>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</si>
  <si>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</si>
  <si>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</si>
  <si>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</si>
  <si>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</si>
  <si>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Gesamt</t>
  </si>
  <si>
    <t xml:space="preserve">Alle Kennzahlen werden automatisch aus der Registerkarte „Rechnungsliste“ berechnet. Der Status „Überfällig“ bezieht sich auf das heutige Datum.</t>
  </si>
  <si>
    <t xml:space="preserve">Rechnungsausgang · alle gestellten Rechnungen des Geschäftsjahres</t>
  </si>
  <si>
    <t xml:space="preserve">Rechnungsnr.</t>
  </si>
  <si>
    <t xml:space="preserve">Rechnungs-
datum</t>
  </si>
  <si>
    <t xml:space="preserve">Kunde</t>
  </si>
  <si>
    <t xml:space="preserve">Leistung / Beschreibung</t>
  </si>
  <si>
    <t xml:space="preserve">Nettobetrag</t>
  </si>
  <si>
    <t xml:space="preserve">MwSt-
Satz</t>
  </si>
  <si>
    <t xml:space="preserve">MwSt-
Betrag</t>
  </si>
  <si>
    <t xml:space="preserve">Bruttobetrag</t>
  </si>
  <si>
    <t xml:space="preserve">Fälligkeit</t>
  </si>
  <si>
    <t xml:space="preserve">Bezahlt am</t>
  </si>
  <si>
    <t xml:space="preserve">Bezahlter
Betrag</t>
  </si>
  <si>
    <t xml:space="preserve">Offener
Betrag</t>
  </si>
  <si>
    <t xml:space="preserve">Tage
überfällig</t>
  </si>
  <si>
    <t xml:space="preserve">Zahlungsart</t>
  </si>
  <si>
    <t xml:space="preserve">RE-2026-001</t>
  </si>
  <si>
    <t xml:space="preserve">Nordlicht Handels GmbH</t>
  </si>
  <si>
    <t xml:space="preserve">Beratungsleistung Januar</t>
  </si>
  <si>
    <t xml:space="preserve">Überweisung</t>
  </si>
  <si>
    <t xml:space="preserve">RE-2026-002</t>
  </si>
  <si>
    <t xml:space="preserve">Bergmann &amp; Partner mbB</t>
  </si>
  <si>
    <t xml:space="preserve">Projektarbeit Konzeptphase</t>
  </si>
  <si>
    <t xml:space="preserve">RE-2026-003</t>
  </si>
  <si>
    <t xml:space="preserve">Auratech Solutions GmbH</t>
  </si>
  <si>
    <t xml:space="preserve">Wartung &amp; Support</t>
  </si>
  <si>
    <t xml:space="preserve">Lastschrift</t>
  </si>
  <si>
    <t xml:space="preserve">RE-2026-004</t>
  </si>
  <si>
    <t xml:space="preserve">Kranich Consulting</t>
  </si>
  <si>
    <t xml:space="preserve">Workshop / Schulung</t>
  </si>
  <si>
    <t xml:space="preserve">RE-2026-005</t>
  </si>
  <si>
    <t xml:space="preserve">Weber Digital UG</t>
  </si>
  <si>
    <t xml:space="preserve">Grafikdesign Kampagne</t>
  </si>
  <si>
    <t xml:space="preserve">RE-2026-006</t>
  </si>
  <si>
    <t xml:space="preserve">Sonnhof Gastro GmbH</t>
  </si>
  <si>
    <t xml:space="preserve">Materiallieferung</t>
  </si>
  <si>
    <t xml:space="preserve">RE-2026-007</t>
  </si>
  <si>
    <t xml:space="preserve">Lindner Bau AG</t>
  </si>
  <si>
    <t xml:space="preserve">Dienstleistung lt. Vertrag</t>
  </si>
  <si>
    <t xml:space="preserve">RE-2026-008</t>
  </si>
  <si>
    <t xml:space="preserve">Delta Medien GmbH</t>
  </si>
  <si>
    <t xml:space="preserve">Monatspauschale März</t>
  </si>
  <si>
    <t xml:space="preserve">PayPal</t>
  </si>
  <si>
    <t xml:space="preserve">RE-2026-009</t>
  </si>
  <si>
    <t xml:space="preserve">Frischwerk GmbH</t>
  </si>
  <si>
    <t xml:space="preserve">Beratungsleistung</t>
  </si>
  <si>
    <t xml:space="preserve">RE-2026-010</t>
  </si>
  <si>
    <t xml:space="preserve">Kappler Immobilien e.K.</t>
  </si>
  <si>
    <t xml:space="preserve">Projektarbeit</t>
  </si>
  <si>
    <t xml:space="preserve">RE-2026-011</t>
  </si>
  <si>
    <t xml:space="preserve">RE-2026-012</t>
  </si>
  <si>
    <t xml:space="preserve">RE-2026-013</t>
  </si>
  <si>
    <t xml:space="preserve">Reisekostenpauschale</t>
  </si>
  <si>
    <t xml:space="preserve">RE-2026-014</t>
  </si>
  <si>
    <t xml:space="preserve">Projektarbeit Phase 2</t>
  </si>
  <si>
    <t xml:space="preserve">RE-2026-015</t>
  </si>
  <si>
    <t xml:space="preserve">Monatspauschale Mai</t>
  </si>
  <si>
    <t xml:space="preserve">RE-2026-016</t>
  </si>
  <si>
    <t xml:space="preserve">RE-2026-017</t>
  </si>
  <si>
    <t xml:space="preserve">Beratungsleistung Juni</t>
  </si>
  <si>
    <t xml:space="preserve">RE-2026-018</t>
  </si>
  <si>
    <t xml:space="preserve">RE-2026-019</t>
  </si>
  <si>
    <t xml:space="preserve">Monatspauschale Juli</t>
  </si>
  <si>
    <t xml:space="preserve">RE-2026-020</t>
  </si>
  <si>
    <t xml:space="preserve">DATENQUELLEN FÜR DROPDOWN-FELDER</t>
  </si>
  <si>
    <t xml:space="preserve">Diese Werte erscheinen in den Auswahllisten der Rechnungsliste. Einträge einfach ergänzen oder ändern.</t>
  </si>
  <si>
    <t xml:space="preserve">Kundenliste</t>
  </si>
  <si>
    <t xml:space="preserve">MwSt-Sätze</t>
  </si>
  <si>
    <t xml:space="preserve">Zahlungsarten</t>
  </si>
  <si>
    <t xml:space="preserve">Status (automatisch)</t>
  </si>
  <si>
    <t xml:space="preserve">Kreditkarte</t>
  </si>
  <si>
    <t xml:space="preserve">Bar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</si>
</sst>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&quot; €&quot;"/>
    <numFmt numFmtId="167" formatCode="General"/>
    <numFmt numFmtId="168" formatCode="dd\.mm\.yyyy"/>
    <numFmt numFmtId="169" formatCode="0%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4505C"/>
      <name val="Calibri"/>
      <family val="0"/>
      <charset val="1"/>
    </font>
    <font>
      <i val="true"/>
      <sz val="11"/>
      <color rgb="FFB9821A"/>
      <name val="Calibri"/>
      <family val="0"/>
      <charset val="1"/>
    </font>
    <font>
      <b val="true"/>
      <sz val="9"/>
      <color rgb="FF5C6B6E"/>
      <name val="Calibri"/>
      <family val="0"/>
      <charset val="1"/>
    </font>
    <font>
      <b val="true"/>
      <sz val="18"/>
      <color rgb="FF14505C"/>
      <name val="Calibri"/>
      <family val="0"/>
      <charset val="1"/>
    </font>
    <font>
      <b val="true"/>
      <sz val="18"/>
      <color rgb="FF1E7B4B"/>
      <name val="Calibri"/>
      <family val="0"/>
      <charset val="1"/>
    </font>
    <font>
      <b val="true"/>
      <sz val="18"/>
      <color rgb="FFB9821A"/>
      <name val="Calibri"/>
      <family val="0"/>
      <charset val="1"/>
    </font>
    <font>
      <b val="true"/>
      <sz val="18"/>
      <color rgb="FFB23A2E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9"/>
      <color rgb="FF14505C"/>
      <name val="Calibri"/>
      <family val="0"/>
      <charset val="1"/>
    </font>
    <font>
      <sz val="10"/>
      <color rgb="FF1F2D30"/>
      <name val="Calibri"/>
      <family val="0"/>
      <charset val="1"/>
    </font>
    <font>
      <b val="true"/>
      <sz val="10"/>
      <color rgb="FF1E7B4B"/>
      <name val="Calibri"/>
      <family val="0"/>
      <charset val="1"/>
    </font>
    <font>
      <b val="true"/>
      <sz val="10"/>
      <color rgb="FF1F5C86"/>
      <name val="Calibri"/>
      <family val="0"/>
      <charset val="1"/>
    </font>
    <font>
      <b val="true"/>
      <sz val="10"/>
      <color rgb="FF9A6B12"/>
      <name val="Calibri"/>
      <family val="0"/>
      <charset val="1"/>
    </font>
    <font>
      <b val="true"/>
      <sz val="10"/>
      <color rgb="FFB23A2E"/>
      <name val="Calibri"/>
      <family val="0"/>
      <charset val="1"/>
    </font>
    <font>
      <i val="true"/>
      <sz val="8"/>
      <color rgb="FF5C6B6E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i val="true"/>
      <sz val="10"/>
      <color rgb="FF14505C"/>
      <name val="Calibri"/>
      <family val="0"/>
      <charset val="1"/>
    </font>
    <font>
      <sz val="10"/>
      <name val="Arial"/>
      <family val="2"/>
    </font>
    <font>
      <b val="true"/>
      <sz val="13"/>
      <color rgb="FFFFFFFF"/>
      <name val="Calibri"/>
      <family val="0"/>
      <charset val="1"/>
    </font>
    <font>
      <i val="true"/>
      <sz val="9"/>
      <color rgb="FF5C6B6E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E0A526"/>
        <bgColor rgb="FFB9821A"/>
      </patternFill>
    </fill>
    <fill>
      <patternFill patternType="solid">
        <fgColor rgb="FFF1F6F7"/>
        <bgColor rgb="FFF4F7F8"/>
      </patternFill>
    </fill>
    <fill>
      <patternFill patternType="solid">
        <fgColor rgb="FF1E6B7A"/>
        <bgColor rgb="FF1F5C86"/>
      </patternFill>
    </fill>
    <fill>
      <patternFill patternType="solid">
        <fgColor rgb="FFE9F0F1"/>
        <bgColor rgb="FFE4EEF5"/>
      </patternFill>
    </fill>
    <fill>
      <patternFill patternType="solid">
        <fgColor rgb="FFF4F7F8"/>
        <bgColor rgb="FFF1F6F7"/>
      </patternFill>
    </fill>
    <fill>
      <patternFill patternType="solid">
        <fgColor rgb="FFFFFFFF"/>
        <bgColor rgb="FFFAFCFC"/>
      </patternFill>
    </fill>
    <fill>
      <patternFill patternType="solid">
        <fgColor rgb="FFE3F2E9"/>
        <bgColor rgb="FFE9F0F1"/>
      </patternFill>
    </fill>
    <fill>
      <patternFill patternType="solid">
        <fgColor rgb="FFE4EEF5"/>
        <bgColor rgb="FFE9F0F1"/>
      </patternFill>
    </fill>
    <fill>
      <patternFill patternType="solid">
        <fgColor rgb="FFFCF1DA"/>
        <bgColor rgb="FFFBE4E2"/>
      </patternFill>
    </fill>
    <fill>
      <patternFill patternType="solid">
        <fgColor rgb="FFFBE4E2"/>
        <bgColor rgb="FFFCF1DA"/>
      </patternFill>
    </fill>
    <fill>
      <patternFill patternType="solid">
        <fgColor rgb="FF14505C"/>
        <bgColor rgb="FF1F5C86"/>
      </patternFill>
    </fill>
    <fill>
      <patternFill patternType="solid">
        <fgColor rgb="FFB9821A"/>
        <bgColor rgb="FF9A6B12"/>
      </patternFill>
    </fill>
    <fill>
      <patternFill patternType="solid">
        <fgColor rgb="FFFAFCFC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CBD8DB"/>
      </left>
      <right style="thin">
        <color rgb="FFCBD8DB"/>
      </right>
      <top style="thick">
        <color rgb="FF14505C"/>
      </top>
      <bottom/>
      <diagonal/>
    </border>
    <border diagonalUp="false" diagonalDown="false">
      <left style="thin">
        <color rgb="FFCBD8DB"/>
      </left>
      <right style="thin">
        <color rgb="FFCBD8DB"/>
      </right>
      <top style="thin">
        <color rgb="FFCBD8DB"/>
      </top>
      <bottom style="thin">
        <color rgb="FFCBD8DB"/>
      </bottom>
      <diagonal/>
    </border>
    <border diagonalUp="false" diagonalDown="false">
      <left style="thin">
        <color rgb="FFCBD8DB"/>
      </left>
      <right style="thin">
        <color rgb="FFCBD8DB"/>
      </right>
      <top style="thick">
        <color rgb="FF1E7B4B"/>
      </top>
      <bottom/>
      <diagonal/>
    </border>
    <border diagonalUp="false" diagonalDown="false">
      <left style="thin">
        <color rgb="FFCBD8DB"/>
      </left>
      <right style="thin">
        <color rgb="FFCBD8DB"/>
      </right>
      <top style="thick">
        <color rgb="FFB9821A"/>
      </top>
      <bottom/>
      <diagonal/>
    </border>
    <border diagonalUp="false" diagonalDown="false">
      <left style="thin">
        <color rgb="FFCBD8DB"/>
      </left>
      <right style="thin">
        <color rgb="FFCBD8DB"/>
      </right>
      <top style="thick">
        <color rgb="FFB23A2E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9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8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1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9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1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0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1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ill>
        <patternFill patternType="solid">
          <fgColor rgb="FF1E6B7A"/>
          <bgColor rgb="FF000000"/>
        </patternFill>
      </fill>
    </dxf>
    <dxf>
      <fill>
        <patternFill patternType="solid">
          <fgColor rgb="FFFAFC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F2D30"/>
          <bgColor rgb="FF000000"/>
        </patternFill>
      </fill>
    </dxf>
    <dxf>
      <fill>
        <patternFill patternType="solid">
          <fgColor rgb="FFB9821A"/>
          <bgColor rgb="FF000000"/>
        </patternFill>
      </fill>
    </dxf>
    <dxf>
      <fill>
        <patternFill patternType="solid">
          <fgColor rgb="FFF4F7F8"/>
          <bgColor rgb="FF000000"/>
        </patternFill>
      </fill>
    </dxf>
    <dxf>
      <fill>
        <patternFill patternType="solid">
          <fgColor rgb="FFE3F2E9"/>
          <bgColor rgb="FF000000"/>
        </patternFill>
      </fill>
    </dxf>
    <dxf>
      <fill>
        <patternFill patternType="solid">
          <fgColor rgb="FFE4EEF5"/>
          <bgColor rgb="FF000000"/>
        </patternFill>
      </fill>
    </dxf>
    <dxf>
      <fill>
        <patternFill patternType="solid">
          <fgColor rgb="FFFBE4E2"/>
          <bgColor rgb="FF000000"/>
        </patternFill>
      </fill>
    </dxf>
    <dxf>
      <fill>
        <patternFill patternType="solid">
          <fgColor rgb="FFFCF1DA"/>
          <bgColor rgb="FF000000"/>
        </patternFill>
      </fill>
    </dxf>
    <dxf>
      <fill>
        <patternFill patternType="solid">
          <fgColor rgb="FF1E7B4B"/>
          <bgColor rgb="FF000000"/>
        </patternFill>
      </fill>
    </dxf>
    <dxf>
      <fill>
        <patternFill patternType="solid">
          <fgColor rgb="FF1F5C86"/>
          <bgColor rgb="FF000000"/>
        </patternFill>
      </fill>
    </dxf>
    <dxf>
      <fill>
        <patternFill patternType="solid">
          <fgColor rgb="FF9A6B12"/>
          <bgColor rgb="FF000000"/>
        </patternFill>
      </fill>
    </dxf>
    <dxf>
      <fill>
        <patternFill patternType="solid">
          <fgColor rgb="FFB23A2E"/>
          <bgColor rgb="FF000000"/>
        </patternFill>
      </fill>
    </dxf>
    <dxf>
      <font>
        <name val="Calibri"/>
        <charset val="1"/>
        <family val="0"/>
        <b val="1"/>
        <color rgb="FF1E7B4B"/>
        <sz val="10"/>
      </font>
      <fill>
        <patternFill>
          <bgColor rgb="FFE3F2E9"/>
        </patternFill>
      </fill>
    </dxf>
    <dxf>
      <font>
        <name val="Calibri"/>
        <charset val="1"/>
        <family val="0"/>
        <b val="1"/>
        <color rgb="FF9A6B12"/>
        <sz val="10"/>
      </font>
      <fill>
        <patternFill>
          <bgColor rgb="FFFCF1DA"/>
        </patternFill>
      </fill>
    </dxf>
    <dxf>
      <font>
        <name val="Calibri"/>
        <charset val="1"/>
        <family val="0"/>
        <b val="1"/>
        <color rgb="FF1F5C86"/>
        <sz val="10"/>
      </font>
      <fill>
        <patternFill>
          <bgColor rgb="FFE4EEF5"/>
        </patternFill>
      </fill>
    </dxf>
    <dxf>
      <font>
        <name val="Calibri"/>
        <charset val="1"/>
        <family val="0"/>
        <b val="1"/>
        <color rgb="FFB23A2E"/>
        <sz val="10"/>
      </font>
      <fill>
        <patternFill>
          <bgColor rgb="FFFBE4E2"/>
        </patternFill>
      </fill>
    </dxf>
    <dxf>
      <font>
        <name val="Calibri"/>
        <charset val="1"/>
        <family val="0"/>
        <b val="1"/>
        <color rgb="FFB23A2E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6B12"/>
      <rgbColor rgb="FF800080"/>
      <rgbColor rgb="FF1E6B7A"/>
      <rgbColor rgb="FFF1F6F7"/>
      <rgbColor rgb="FF808080"/>
      <rgbColor rgb="FF9999FF"/>
      <rgbColor rgb="FF993366"/>
      <rgbColor rgb="FFFCF1DA"/>
      <rgbColor rgb="FFE3F2E9"/>
      <rgbColor rgb="FF660066"/>
      <rgbColor rgb="FFFF8080"/>
      <rgbColor rgb="FF1F5C86"/>
      <rgbColor rgb="FFCBD8DB"/>
      <rgbColor rgb="FF000080"/>
      <rgbColor rgb="FFFF00FF"/>
      <rgbColor rgb="FFFFFF00"/>
      <rgbColor rgb="FF00FFFF"/>
      <rgbColor rgb="FF800080"/>
      <rgbColor rgb="FF800000"/>
      <rgbColor rgb="FF1E7B4B"/>
      <rgbColor rgb="FF0000FF"/>
      <rgbColor rgb="FF00CCFF"/>
      <rgbColor rgb="FFE4EEF5"/>
      <rgbColor rgb="FFE9F0F1"/>
      <rgbColor rgb="FFF4F7F8"/>
      <rgbColor rgb="FFFAFCFC"/>
      <rgbColor rgb="FFFF99CC"/>
      <rgbColor rgb="FFCC99FF"/>
      <rgbColor rgb="FFFBE4E2"/>
      <rgbColor rgb="FF3366FF"/>
      <rgbColor rgb="FF33CCCC"/>
      <rgbColor rgb="FF99CC00"/>
      <rgbColor rgb="FFFFCC00"/>
      <rgbColor rgb="FFE0A526"/>
      <rgbColor rgb="FFB9821A"/>
      <rgbColor rgb="FF5C6B6E"/>
      <rgbColor rgb="FF969696"/>
      <rgbColor rgb="FF14505C"/>
      <rgbColor rgb="FF339966"/>
      <rgbColor rgb="FF003300"/>
      <rgbColor rgb="FF333300"/>
      <rgbColor rgb="FFB23A2E"/>
      <rgbColor rgb="FF993366"/>
      <rgbColor rgb="FF333399"/>
      <rgbColor rgb="FF1F2D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505C"/>
    <pageSetUpPr fitToPage="false"/>
  </sheetPr>
  <dimension ref="B2:J36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7" min="2" style="0" width="19"/>
    <col collapsed="false" customWidth="true" hidden="false" outlineLevel="0" max="8" min="8" style="0" width="2.5"/>
    <col collapsed="false" customWidth="true" hidden="true" outlineLevel="0" max="10" min="10" style="0" width="13"/>
  </cols>
  <sheetData>
    <row r="2" customFormat="false" ht="33.75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.75" hidden="false" customHeight="true" outlineLevel="0" collapsed="false">
      <c r="B4" s="3"/>
      <c r="C4" s="3"/>
      <c r="D4" s="3"/>
      <c r="E4" s="3"/>
      <c r="F4" s="3"/>
      <c r="G4" s="3"/>
    </row>
    <row r="6" customFormat="false" ht="15.75" hidden="false" customHeight="true" outlineLevel="0" collapsed="false">
      <c r="B6" s="4" t="s">
        <v>2</v>
      </c>
      <c r="C6" s="4"/>
      <c r="D6" s="4" t="s">
        <v>3</v>
      </c>
      <c r="E6" s="4"/>
      <c r="F6" s="4" t="s">
        <v>4</v>
      </c>
      <c r="G6" s="4"/>
    </row>
    <row r="7" customFormat="false" ht="30" hidden="false" customHeight="true" outlineLevel="0" collapsed="false">
      <c r="B7" s="5" t="n">
        <f aca="false">COUNTA(Rechnungsliste!$A$4:$A$1000)</f>
        <v>20</v>
      </c>
      <c r="C7" s="5"/>
      <c r="D7" s="6" t="n">
        <f aca="false">SUM(Rechnungsliste!$E$4:$E$1000)</f>
        <v>32780</v>
      </c>
      <c r="E7" s="6"/>
      <c r="F7" s="6" t="n">
        <f aca="false">SUM(Rechnungsliste!$H$4:$H$1000)</f>
        <v>38782.6</v>
      </c>
      <c r="G7" s="6"/>
    </row>
    <row r="9" customFormat="false" ht="15.75" hidden="false" customHeight="true" outlineLevel="0" collapsed="false">
      <c r="B9" s="7" t="s">
        <v>5</v>
      </c>
      <c r="C9" s="7"/>
      <c r="D9" s="8" t="s">
        <v>6</v>
      </c>
      <c r="E9" s="8"/>
      <c r="F9" s="9" t="s">
        <v>7</v>
      </c>
      <c r="G9" s="9"/>
    </row>
    <row r="10" customFormat="false" ht="30" hidden="false" customHeight="true" outlineLevel="0" collapsed="false">
      <c r="B10" s="10" t="n">
        <f aca="false">SUM(Rechnungsliste!$K$4:$K$1000)</f>
        <v>15008.2</v>
      </c>
      <c r="C10" s="10"/>
      <c r="D10" s="11" t="n">
        <f aca="false">SUM(Rechnungsliste!$L$4:$L$1000)</f>
        <v>23774.4</v>
      </c>
      <c r="E10" s="11"/>
      <c r="F10" s="12" t="n">
        <f aca="false">SUMIFS(Rechnungsliste!$L$4:$L$1000,Rechnungsliste!$M$4:$M$1000,"Überfällig")</f>
        <v>18750.9</v>
      </c>
      <c r="G10" s="12"/>
    </row>
    <row r="12" customFormat="false" ht="21.75" hidden="false" customHeight="true" outlineLevel="0" collapsed="false">
      <c r="B12" s="13" t="s">
        <v>8</v>
      </c>
      <c r="C12" s="13"/>
      <c r="D12" s="13"/>
      <c r="E12" s="13" t="s">
        <v>9</v>
      </c>
      <c r="F12" s="13"/>
      <c r="G12" s="13"/>
    </row>
    <row r="13" customFormat="false" ht="15" hidden="false" customHeight="false" outlineLevel="0" collapsed="false">
      <c r="B13" s="14" t="s">
        <v>10</v>
      </c>
      <c r="C13" s="14" t="s">
        <v>11</v>
      </c>
      <c r="D13" s="14" t="s">
        <v>12</v>
      </c>
      <c r="E13" s="15" t="s">
        <v>13</v>
      </c>
      <c r="F13" s="16" t="s">
        <v>14</v>
      </c>
      <c r="G13" s="16"/>
    </row>
    <row r="14" customFormat="false" ht="15" hidden="false" customHeight="false" outlineLevel="0" collapsed="false">
      <c r="B14" s="17" t="s">
        <v>5</v>
      </c>
      <c r="C14" s="18" t="n">
        <f aca="false">COUNTIF(Rechnungsliste!$M$4:$M$1000,"Bezahlt")</f>
        <v>10</v>
      </c>
      <c r="D14" s="19" t="n">
        <f aca="false">SUMIFS(Rechnungsliste!$H$4:$H$1000,Rechnungsliste!$M$4:$M$1000,"Bezahlt")</f>
        <v>13308.2</v>
      </c>
      <c r="E14" s="15" t="s">
        <v>15</v>
      </c>
      <c r="F14" s="16" t="s">
        <v>16</v>
      </c>
      <c r="G14" s="16"/>
    </row>
    <row r="15" customFormat="false" ht="15" hidden="false" customHeight="false" outlineLevel="0" collapsed="false">
      <c r="B15" s="20" t="s">
        <v>17</v>
      </c>
      <c r="C15" s="18" t="n">
        <f aca="false">COUNTIF(Rechnungsliste!$M$4:$M$1000,"Teilbezahlt")</f>
        <v>2</v>
      </c>
      <c r="D15" s="19" t="n">
        <f aca="false">SUMIFS(Rechnungsliste!$H$4:$H$1000,Rechnungsliste!$M$4:$M$1000,"Teilbezahlt")</f>
        <v>3689</v>
      </c>
      <c r="E15" s="15" t="s">
        <v>18</v>
      </c>
      <c r="F15" s="16" t="s">
        <v>19</v>
      </c>
      <c r="G15" s="16"/>
    </row>
    <row r="16" customFormat="false" ht="15" hidden="false" customHeight="false" outlineLevel="0" collapsed="false">
      <c r="B16" s="21" t="s">
        <v>20</v>
      </c>
      <c r="C16" s="18" t="n">
        <f aca="false">COUNTIF(Rechnungsliste!$M$4:$M$1000,"Offen")</f>
        <v>2</v>
      </c>
      <c r="D16" s="19" t="n">
        <f aca="false">SUMIFS(Rechnungsliste!$H$4:$H$1000,Rechnungsliste!$M$4:$M$1000,"Offen")</f>
        <v>3034.5</v>
      </c>
      <c r="E16" s="15" t="s">
        <v>21</v>
      </c>
      <c r="F16" s="16" t="s">
        <v>22</v>
      </c>
      <c r="G16" s="16"/>
    </row>
    <row r="17" customFormat="false" ht="15" hidden="false" customHeight="false" outlineLevel="0" collapsed="false">
      <c r="B17" s="22" t="s">
        <v>23</v>
      </c>
      <c r="C17" s="18" t="n">
        <f aca="false">COUNTIF(Rechnungsliste!$M$4:$M$1000,"Überfällig")</f>
        <v>6</v>
      </c>
      <c r="D17" s="19" t="n">
        <f aca="false">SUMIFS(Rechnungsliste!$H$4:$H$1000,Rechnungsliste!$M$4:$M$1000,"Überfällig")</f>
        <v>18750.9</v>
      </c>
      <c r="E17" s="15" t="s">
        <v>24</v>
      </c>
      <c r="F17" s="16" t="s">
        <v>25</v>
      </c>
      <c r="G17" s="16"/>
    </row>
    <row r="18" customFormat="false" ht="15" hidden="false" customHeight="false" outlineLevel="0" collapsed="false">
      <c r="E18" s="23" t="s">
        <v>26</v>
      </c>
      <c r="F18" s="23"/>
      <c r="G18" s="23"/>
    </row>
    <row r="20" customFormat="false" ht="21.75" hidden="false" customHeight="true" outlineLevel="0" collapsed="false">
      <c r="B20" s="13" t="s">
        <v>27</v>
      </c>
      <c r="C20" s="13"/>
      <c r="D20" s="13"/>
      <c r="E20" s="13"/>
      <c r="F20" s="13"/>
      <c r="G20" s="13"/>
    </row>
    <row r="21" customFormat="false" ht="15" hidden="false" customHeight="false" outlineLevel="0" collapsed="false">
      <c r="B21" s="24" t="s">
        <v>28</v>
      </c>
      <c r="C21" s="24" t="s">
        <v>11</v>
      </c>
      <c r="D21" s="24" t="s">
        <v>29</v>
      </c>
      <c r="E21" s="24" t="s">
        <v>12</v>
      </c>
      <c r="F21" s="24" t="s">
        <v>30</v>
      </c>
      <c r="G21" s="24" t="s">
        <v>31</v>
      </c>
    </row>
    <row r="22" customFormat="false" ht="15" hidden="false" customHeight="false" outlineLevel="0" collapsed="false">
      <c r="B22" s="16" t="s">
        <v>32</v>
      </c>
      <c r="C22" s="25" t="n">
        <f aca="false">COUNTIFS(Rechnungsliste!$B$4:$B$1000,"&gt;="&amp;$J22,Rechnungsliste!$B$4:$B$1000,"&lt;="&amp;EOMONTH($J22,0))</f>
        <v>3</v>
      </c>
      <c r="D22" s="19" t="n">
        <f aca="false">SUMIFS(Rechnungsliste!$E$4:$E$1000,Rechnungsliste!$B$4:$B$1000,"&gt;="&amp;$J22,Rechnungsliste!$B$4:$B$1000,"&lt;="&amp;EOMONTH($J22,0))</f>
        <v>4930</v>
      </c>
      <c r="E22" s="19" t="n">
        <f aca="false">SUMIFS(Rechnungsliste!$H$4:$H$1000,Rechnungsliste!$B$4:$B$1000,"&gt;="&amp;$J22,Rechnungsliste!$B$4:$B$1000,"&lt;="&amp;EOMONTH($J22,0))</f>
        <v>5866.7</v>
      </c>
      <c r="F22" s="19" t="n">
        <f aca="false">SUMIFS(Rechnungsliste!$K$4:$K$1000,Rechnungsliste!$B$4:$B$1000,"&gt;="&amp;$J22,Rechnungsliste!$B$4:$B$1000,"&lt;="&amp;EOMONTH($J22,0))</f>
        <v>5866.7</v>
      </c>
      <c r="G22" s="19" t="n">
        <f aca="false">SUMIFS(Rechnungsliste!$L$4:$L$1000,Rechnungsliste!$B$4:$B$1000,"&gt;="&amp;$J22,Rechnungsliste!$B$4:$B$1000,"&lt;="&amp;EOMONTH($J22,0))</f>
        <v>0</v>
      </c>
      <c r="J22" s="26" t="n">
        <v>46023</v>
      </c>
    </row>
    <row r="23" customFormat="false" ht="15" hidden="false" customHeight="false" outlineLevel="0" collapsed="false">
      <c r="B23" s="27" t="s">
        <v>33</v>
      </c>
      <c r="C23" s="28" t="n">
        <f aca="false">COUNTIFS(Rechnungsliste!$B$4:$B$1000,"&gt;="&amp;$J23,Rechnungsliste!$B$4:$B$1000,"&lt;="&amp;EOMONTH($J23,0))</f>
        <v>4</v>
      </c>
      <c r="D23" s="29" t="n">
        <f aca="false">SUMIFS(Rechnungsliste!$E$4:$E$1000,Rechnungsliste!$B$4:$B$1000,"&gt;="&amp;$J23,Rechnungsliste!$B$4:$B$1000,"&lt;="&amp;EOMONTH($J23,0))</f>
        <v>8510</v>
      </c>
      <c r="E23" s="29" t="n">
        <f aca="false">SUMIFS(Rechnungsliste!$H$4:$H$1000,Rechnungsliste!$B$4:$B$1000,"&gt;="&amp;$J23,Rechnungsliste!$B$4:$B$1000,"&lt;="&amp;EOMONTH($J23,0))</f>
        <v>10035.7</v>
      </c>
      <c r="F23" s="29" t="n">
        <f aca="false">SUMIFS(Rechnungsliste!$K$4:$K$1000,Rechnungsliste!$B$4:$B$1000,"&gt;="&amp;$J23,Rechnungsliste!$B$4:$B$1000,"&lt;="&amp;EOMONTH($J23,0))</f>
        <v>1713.2</v>
      </c>
      <c r="G23" s="29" t="n">
        <f aca="false">SUMIFS(Rechnungsliste!$L$4:$L$1000,Rechnungsliste!$B$4:$B$1000,"&gt;="&amp;$J23,Rechnungsliste!$B$4:$B$1000,"&lt;="&amp;EOMONTH($J23,0))</f>
        <v>8322.5</v>
      </c>
      <c r="J23" s="26" t="n">
        <v>46054</v>
      </c>
    </row>
    <row r="24" customFormat="false" ht="15" hidden="false" customHeight="false" outlineLevel="0" collapsed="false">
      <c r="B24" s="16" t="s">
        <v>34</v>
      </c>
      <c r="C24" s="25" t="n">
        <f aca="false">COUNTIFS(Rechnungsliste!$B$4:$B$1000,"&gt;="&amp;$J24,Rechnungsliste!$B$4:$B$1000,"&lt;="&amp;EOMONTH($J24,0))</f>
        <v>3</v>
      </c>
      <c r="D24" s="19" t="n">
        <f aca="false">SUMIFS(Rechnungsliste!$E$4:$E$1000,Rechnungsliste!$B$4:$B$1000,"&gt;="&amp;$J24,Rechnungsliste!$B$4:$B$1000,"&lt;="&amp;EOMONTH($J24,0))</f>
        <v>4550</v>
      </c>
      <c r="E24" s="19" t="n">
        <f aca="false">SUMIFS(Rechnungsliste!$H$4:$H$1000,Rechnungsliste!$B$4:$B$1000,"&gt;="&amp;$J24,Rechnungsliste!$B$4:$B$1000,"&lt;="&amp;EOMONTH($J24,0))</f>
        <v>5414.5</v>
      </c>
      <c r="F24" s="19" t="n">
        <f aca="false">SUMIFS(Rechnungsliste!$K$4:$K$1000,Rechnungsliste!$B$4:$B$1000,"&gt;="&amp;$J24,Rechnungsliste!$B$4:$B$1000,"&lt;="&amp;EOMONTH($J24,0))</f>
        <v>3272.5</v>
      </c>
      <c r="G24" s="19" t="n">
        <f aca="false">SUMIFS(Rechnungsliste!$L$4:$L$1000,Rechnungsliste!$B$4:$B$1000,"&gt;="&amp;$J24,Rechnungsliste!$B$4:$B$1000,"&lt;="&amp;EOMONTH($J24,0))</f>
        <v>2142</v>
      </c>
      <c r="J24" s="26" t="n">
        <v>46082</v>
      </c>
    </row>
    <row r="25" customFormat="false" ht="15" hidden="false" customHeight="false" outlineLevel="0" collapsed="false">
      <c r="B25" s="27" t="s">
        <v>35</v>
      </c>
      <c r="C25" s="28" t="n">
        <f aca="false">COUNTIFS(Rechnungsliste!$B$4:$B$1000,"&gt;="&amp;$J25,Rechnungsliste!$B$4:$B$1000,"&lt;="&amp;EOMONTH($J25,0))</f>
        <v>3</v>
      </c>
      <c r="D25" s="29" t="n">
        <f aca="false">SUMIFS(Rechnungsliste!$E$4:$E$1000,Rechnungsliste!$B$4:$B$1000,"&gt;="&amp;$J25,Rechnungsliste!$B$4:$B$1000,"&lt;="&amp;EOMONTH($J25,0))</f>
        <v>2470</v>
      </c>
      <c r="E25" s="29" t="n">
        <f aca="false">SUMIFS(Rechnungsliste!$H$4:$H$1000,Rechnungsliste!$B$4:$B$1000,"&gt;="&amp;$J25,Rechnungsliste!$B$4:$B$1000,"&lt;="&amp;EOMONTH($J25,0))</f>
        <v>2939.3</v>
      </c>
      <c r="F25" s="29" t="n">
        <f aca="false">SUMIFS(Rechnungsliste!$K$4:$K$1000,Rechnungsliste!$B$4:$B$1000,"&gt;="&amp;$J25,Rechnungsliste!$B$4:$B$1000,"&lt;="&amp;EOMONTH($J25,0))</f>
        <v>1775.8</v>
      </c>
      <c r="G25" s="29" t="n">
        <f aca="false">SUMIFS(Rechnungsliste!$L$4:$L$1000,Rechnungsliste!$B$4:$B$1000,"&gt;="&amp;$J25,Rechnungsliste!$B$4:$B$1000,"&lt;="&amp;EOMONTH($J25,0))</f>
        <v>1163.5</v>
      </c>
      <c r="J25" s="26" t="n">
        <v>46113</v>
      </c>
    </row>
    <row r="26" customFormat="false" ht="15" hidden="false" customHeight="false" outlineLevel="0" collapsed="false">
      <c r="B26" s="16" t="s">
        <v>36</v>
      </c>
      <c r="C26" s="25" t="n">
        <f aca="false">COUNTIFS(Rechnungsliste!$B$4:$B$1000,"&gt;="&amp;$J26,Rechnungsliste!$B$4:$B$1000,"&lt;="&amp;EOMONTH($J26,0))</f>
        <v>3</v>
      </c>
      <c r="D26" s="19" t="n">
        <f aca="false">SUMIFS(Rechnungsliste!$E$4:$E$1000,Rechnungsliste!$B$4:$B$1000,"&gt;="&amp;$J26,Rechnungsliste!$B$4:$B$1000,"&lt;="&amp;EOMONTH($J26,0))</f>
        <v>4520</v>
      </c>
      <c r="E26" s="19" t="n">
        <f aca="false">SUMIFS(Rechnungsliste!$H$4:$H$1000,Rechnungsliste!$B$4:$B$1000,"&gt;="&amp;$J26,Rechnungsliste!$B$4:$B$1000,"&lt;="&amp;EOMONTH($J26,0))</f>
        <v>5244.4</v>
      </c>
      <c r="F26" s="19" t="n">
        <f aca="false">SUMIFS(Rechnungsliste!$K$4:$K$1000,Rechnungsliste!$B$4:$B$1000,"&gt;="&amp;$J26,Rechnungsliste!$B$4:$B$1000,"&lt;="&amp;EOMONTH($J26,0))</f>
        <v>773.5</v>
      </c>
      <c r="G26" s="19" t="n">
        <f aca="false">SUMIFS(Rechnungsliste!$L$4:$L$1000,Rechnungsliste!$B$4:$B$1000,"&gt;="&amp;$J26,Rechnungsliste!$B$4:$B$1000,"&lt;="&amp;EOMONTH($J26,0))</f>
        <v>4470.9</v>
      </c>
      <c r="J26" s="26" t="n">
        <v>46143</v>
      </c>
    </row>
    <row r="27" customFormat="false" ht="15" hidden="false" customHeight="false" outlineLevel="0" collapsed="false">
      <c r="B27" s="27" t="s">
        <v>37</v>
      </c>
      <c r="C27" s="28" t="n">
        <f aca="false">COUNTIFS(Rechnungsliste!$B$4:$B$1000,"&gt;="&amp;$J27,Rechnungsliste!$B$4:$B$1000,"&lt;="&amp;EOMONTH($J27,0))</f>
        <v>2</v>
      </c>
      <c r="D27" s="29" t="n">
        <f aca="false">SUMIFS(Rechnungsliste!$E$4:$E$1000,Rechnungsliste!$B$4:$B$1000,"&gt;="&amp;$J27,Rechnungsliste!$B$4:$B$1000,"&lt;="&amp;EOMONTH($J27,0))</f>
        <v>5250</v>
      </c>
      <c r="E27" s="29" t="n">
        <f aca="false">SUMIFS(Rechnungsliste!$H$4:$H$1000,Rechnungsliste!$B$4:$B$1000,"&gt;="&amp;$J27,Rechnungsliste!$B$4:$B$1000,"&lt;="&amp;EOMONTH($J27,0))</f>
        <v>6247.5</v>
      </c>
      <c r="F27" s="29" t="n">
        <f aca="false">SUMIFS(Rechnungsliste!$K$4:$K$1000,Rechnungsliste!$B$4:$B$1000,"&gt;="&amp;$J27,Rechnungsliste!$B$4:$B$1000,"&lt;="&amp;EOMONTH($J27,0))</f>
        <v>1606.5</v>
      </c>
      <c r="G27" s="29" t="n">
        <f aca="false">SUMIFS(Rechnungsliste!$L$4:$L$1000,Rechnungsliste!$B$4:$B$1000,"&gt;="&amp;$J27,Rechnungsliste!$B$4:$B$1000,"&lt;="&amp;EOMONTH($J27,0))</f>
        <v>4641</v>
      </c>
      <c r="J27" s="26" t="n">
        <v>46174</v>
      </c>
    </row>
    <row r="28" customFormat="false" ht="15" hidden="false" customHeight="false" outlineLevel="0" collapsed="false">
      <c r="B28" s="16" t="s">
        <v>38</v>
      </c>
      <c r="C28" s="25" t="n">
        <f aca="false">COUNTIFS(Rechnungsliste!$B$4:$B$1000,"&gt;="&amp;$J28,Rechnungsliste!$B$4:$B$1000,"&lt;="&amp;EOMONTH($J28,0))</f>
        <v>2</v>
      </c>
      <c r="D28" s="19" t="n">
        <f aca="false">SUMIFS(Rechnungsliste!$E$4:$E$1000,Rechnungsliste!$B$4:$B$1000,"&gt;="&amp;$J28,Rechnungsliste!$B$4:$B$1000,"&lt;="&amp;EOMONTH($J28,0))</f>
        <v>2550</v>
      </c>
      <c r="E28" s="19" t="n">
        <f aca="false">SUMIFS(Rechnungsliste!$H$4:$H$1000,Rechnungsliste!$B$4:$B$1000,"&gt;="&amp;$J28,Rechnungsliste!$B$4:$B$1000,"&lt;="&amp;EOMONTH($J28,0))</f>
        <v>3034.5</v>
      </c>
      <c r="F28" s="19" t="n">
        <f aca="false">SUMIFS(Rechnungsliste!$K$4:$K$1000,Rechnungsliste!$B$4:$B$1000,"&gt;="&amp;$J28,Rechnungsliste!$B$4:$B$1000,"&lt;="&amp;EOMONTH($J28,0))</f>
        <v>0</v>
      </c>
      <c r="G28" s="19" t="n">
        <f aca="false">SUMIFS(Rechnungsliste!$L$4:$L$1000,Rechnungsliste!$B$4:$B$1000,"&gt;="&amp;$J28,Rechnungsliste!$B$4:$B$1000,"&lt;="&amp;EOMONTH($J28,0))</f>
        <v>3034.5</v>
      </c>
      <c r="J28" s="26" t="n">
        <v>46204</v>
      </c>
    </row>
    <row r="29" customFormat="false" ht="15" hidden="false" customHeight="false" outlineLevel="0" collapsed="false">
      <c r="B29" s="27" t="s">
        <v>39</v>
      </c>
      <c r="C29" s="28" t="n">
        <f aca="false">COUNTIFS(Rechnungsliste!$B$4:$B$1000,"&gt;="&amp;$J29,Rechnungsliste!$B$4:$B$1000,"&lt;="&amp;EOMONTH($J29,0))</f>
        <v>0</v>
      </c>
      <c r="D29" s="29" t="n">
        <f aca="false">SUMIFS(Rechnungsliste!$E$4:$E$1000,Rechnungsliste!$B$4:$B$1000,"&gt;="&amp;$J29,Rechnungsliste!$B$4:$B$1000,"&lt;="&amp;EOMONTH($J29,0))</f>
        <v>0</v>
      </c>
      <c r="E29" s="29" t="n">
        <f aca="false">SUMIFS(Rechnungsliste!$H$4:$H$1000,Rechnungsliste!$B$4:$B$1000,"&gt;="&amp;$J29,Rechnungsliste!$B$4:$B$1000,"&lt;="&amp;EOMONTH($J29,0))</f>
        <v>0</v>
      </c>
      <c r="F29" s="29" t="n">
        <f aca="false">SUMIFS(Rechnungsliste!$K$4:$K$1000,Rechnungsliste!$B$4:$B$1000,"&gt;="&amp;$J29,Rechnungsliste!$B$4:$B$1000,"&lt;="&amp;EOMONTH($J29,0))</f>
        <v>0</v>
      </c>
      <c r="G29" s="29" t="n">
        <f aca="false">SUMIFS(Rechnungsliste!$L$4:$L$1000,Rechnungsliste!$B$4:$B$1000,"&gt;="&amp;$J29,Rechnungsliste!$B$4:$B$1000,"&lt;="&amp;EOMONTH($J29,0))</f>
        <v>0</v>
      </c>
      <c r="J29" s="26" t="n">
        <v>46235</v>
      </c>
    </row>
    <row r="30" customFormat="false" ht="15" hidden="false" customHeight="false" outlineLevel="0" collapsed="false">
      <c r="B30" s="16" t="s">
        <v>40</v>
      </c>
      <c r="C30" s="25" t="n">
        <f aca="false">COUNTIFS(Rechnungsliste!$B$4:$B$1000,"&gt;="&amp;$J30,Rechnungsliste!$B$4:$B$1000,"&lt;="&amp;EOMONTH($J30,0))</f>
        <v>0</v>
      </c>
      <c r="D30" s="19" t="n">
        <f aca="false">SUMIFS(Rechnungsliste!$E$4:$E$1000,Rechnungsliste!$B$4:$B$1000,"&gt;="&amp;$J30,Rechnungsliste!$B$4:$B$1000,"&lt;="&amp;EOMONTH($J30,0))</f>
        <v>0</v>
      </c>
      <c r="E30" s="19" t="n">
        <f aca="false">SUMIFS(Rechnungsliste!$H$4:$H$1000,Rechnungsliste!$B$4:$B$1000,"&gt;="&amp;$J30,Rechnungsliste!$B$4:$B$1000,"&lt;="&amp;EOMONTH($J30,0))</f>
        <v>0</v>
      </c>
      <c r="F30" s="19" t="n">
        <f aca="false">SUMIFS(Rechnungsliste!$K$4:$K$1000,Rechnungsliste!$B$4:$B$1000,"&gt;="&amp;$J30,Rechnungsliste!$B$4:$B$1000,"&lt;="&amp;EOMONTH($J30,0))</f>
        <v>0</v>
      </c>
      <c r="G30" s="19" t="n">
        <f aca="false">SUMIFS(Rechnungsliste!$L$4:$L$1000,Rechnungsliste!$B$4:$B$1000,"&gt;="&amp;$J30,Rechnungsliste!$B$4:$B$1000,"&lt;="&amp;EOMONTH($J30,0))</f>
        <v>0</v>
      </c>
      <c r="J30" s="26" t="n">
        <v>46266</v>
      </c>
    </row>
    <row r="31" customFormat="false" ht="15" hidden="false" customHeight="false" outlineLevel="0" collapsed="false">
      <c r="B31" s="27" t="s">
        <v>41</v>
      </c>
      <c r="C31" s="28" t="n">
        <f aca="false">COUNTIFS(Rechnungsliste!$B$4:$B$1000,"&gt;="&amp;$J31,Rechnungsliste!$B$4:$B$1000,"&lt;="&amp;EOMONTH($J31,0))</f>
        <v>0</v>
      </c>
      <c r="D31" s="29" t="n">
        <f aca="false">SUMIFS(Rechnungsliste!$E$4:$E$1000,Rechnungsliste!$B$4:$B$1000,"&gt;="&amp;$J31,Rechnungsliste!$B$4:$B$1000,"&lt;="&amp;EOMONTH($J31,0))</f>
        <v>0</v>
      </c>
      <c r="E31" s="29" t="n">
        <f aca="false">SUMIFS(Rechnungsliste!$H$4:$H$1000,Rechnungsliste!$B$4:$B$1000,"&gt;="&amp;$J31,Rechnungsliste!$B$4:$B$1000,"&lt;="&amp;EOMONTH($J31,0))</f>
        <v>0</v>
      </c>
      <c r="F31" s="29" t="n">
        <f aca="false">SUMIFS(Rechnungsliste!$K$4:$K$1000,Rechnungsliste!$B$4:$B$1000,"&gt;="&amp;$J31,Rechnungsliste!$B$4:$B$1000,"&lt;="&amp;EOMONTH($J31,0))</f>
        <v>0</v>
      </c>
      <c r="G31" s="29" t="n">
        <f aca="false">SUMIFS(Rechnungsliste!$L$4:$L$1000,Rechnungsliste!$B$4:$B$1000,"&gt;="&amp;$J31,Rechnungsliste!$B$4:$B$1000,"&lt;="&amp;EOMONTH($J31,0))</f>
        <v>0</v>
      </c>
      <c r="J31" s="26" t="n">
        <v>46296</v>
      </c>
    </row>
    <row r="32" customFormat="false" ht="15" hidden="false" customHeight="false" outlineLevel="0" collapsed="false">
      <c r="B32" s="16" t="s">
        <v>42</v>
      </c>
      <c r="C32" s="25" t="n">
        <f aca="false">COUNTIFS(Rechnungsliste!$B$4:$B$1000,"&gt;="&amp;$J32,Rechnungsliste!$B$4:$B$1000,"&lt;="&amp;EOMONTH($J32,0))</f>
        <v>0</v>
      </c>
      <c r="D32" s="19" t="n">
        <f aca="false">SUMIFS(Rechnungsliste!$E$4:$E$1000,Rechnungsliste!$B$4:$B$1000,"&gt;="&amp;$J32,Rechnungsliste!$B$4:$B$1000,"&lt;="&amp;EOMONTH($J32,0))</f>
        <v>0</v>
      </c>
      <c r="E32" s="19" t="n">
        <f aca="false">SUMIFS(Rechnungsliste!$H$4:$H$1000,Rechnungsliste!$B$4:$B$1000,"&gt;="&amp;$J32,Rechnungsliste!$B$4:$B$1000,"&lt;="&amp;EOMONTH($J32,0))</f>
        <v>0</v>
      </c>
      <c r="F32" s="19" t="n">
        <f aca="false">SUMIFS(Rechnungsliste!$K$4:$K$1000,Rechnungsliste!$B$4:$B$1000,"&gt;="&amp;$J32,Rechnungsliste!$B$4:$B$1000,"&lt;="&amp;EOMONTH($J32,0))</f>
        <v>0</v>
      </c>
      <c r="G32" s="19" t="n">
        <f aca="false">SUMIFS(Rechnungsliste!$L$4:$L$1000,Rechnungsliste!$B$4:$B$1000,"&gt;="&amp;$J32,Rechnungsliste!$B$4:$B$1000,"&lt;="&amp;EOMONTH($J32,0))</f>
        <v>0</v>
      </c>
      <c r="J32" s="26" t="n">
        <v>46327</v>
      </c>
    </row>
    <row r="33" customFormat="false" ht="15" hidden="false" customHeight="false" outlineLevel="0" collapsed="false">
      <c r="B33" s="27" t="s">
        <v>43</v>
      </c>
      <c r="C33" s="28" t="n">
        <f aca="false">COUNTIFS(Rechnungsliste!$B$4:$B$1000,"&gt;="&amp;$J33,Rechnungsliste!$B$4:$B$1000,"&lt;="&amp;EOMONTH($J33,0))</f>
        <v>0</v>
      </c>
      <c r="D33" s="29" t="n">
        <f aca="false">SUMIFS(Rechnungsliste!$E$4:$E$1000,Rechnungsliste!$B$4:$B$1000,"&gt;="&amp;$J33,Rechnungsliste!$B$4:$B$1000,"&lt;="&amp;EOMONTH($J33,0))</f>
        <v>0</v>
      </c>
      <c r="E33" s="29" t="n">
        <f aca="false">SUMIFS(Rechnungsliste!$H$4:$H$1000,Rechnungsliste!$B$4:$B$1000,"&gt;="&amp;$J33,Rechnungsliste!$B$4:$B$1000,"&lt;="&amp;EOMONTH($J33,0))</f>
        <v>0</v>
      </c>
      <c r="F33" s="29" t="n">
        <f aca="false">SUMIFS(Rechnungsliste!$K$4:$K$1000,Rechnungsliste!$B$4:$B$1000,"&gt;="&amp;$J33,Rechnungsliste!$B$4:$B$1000,"&lt;="&amp;EOMONTH($J33,0))</f>
        <v>0</v>
      </c>
      <c r="G33" s="29" t="n">
        <f aca="false">SUMIFS(Rechnungsliste!$L$4:$L$1000,Rechnungsliste!$B$4:$B$1000,"&gt;="&amp;$J33,Rechnungsliste!$B$4:$B$1000,"&lt;="&amp;EOMONTH($J33,0))</f>
        <v>0</v>
      </c>
      <c r="J33" s="26" t="n">
        <v>46357</v>
      </c>
    </row>
    <row r="34" customFormat="false" ht="15" hidden="false" customHeight="false" outlineLevel="0" collapsed="false">
      <c r="B34" s="30" t="s">
        <v>44</v>
      </c>
      <c r="C34" s="31" t="n">
        <f aca="false">SUM(C22:C33)</f>
        <v>20</v>
      </c>
      <c r="D34" s="32" t="n">
        <f aca="false">SUM(D22:D33)</f>
        <v>32780</v>
      </c>
      <c r="E34" s="32" t="n">
        <f aca="false">SUM(E22:E33)</f>
        <v>38782.6</v>
      </c>
      <c r="F34" s="32" t="n">
        <f aca="false">SUM(F22:F33)</f>
        <v>15008.2</v>
      </c>
      <c r="G34" s="32" t="n">
        <f aca="false">SUM(G22:G33)</f>
        <v>23774.4</v>
      </c>
    </row>
    <row r="36" customFormat="false" ht="24" hidden="false" customHeight="true" outlineLevel="0" collapsed="false">
      <c r="B36" s="33" t="s">
        <v>45</v>
      </c>
      <c r="C36" s="33"/>
      <c r="D36" s="33"/>
      <c r="E36" s="33"/>
      <c r="F36" s="33"/>
      <c r="G36" s="33"/>
    </row>
  </sheetData>
  <mergeCells count="25">
    <mergeCell ref="B2:G2"/>
    <mergeCell ref="B3:G3"/>
    <mergeCell ref="B4:G4"/>
    <mergeCell ref="B6:C6"/>
    <mergeCell ref="D6:E6"/>
    <mergeCell ref="F6:G6"/>
    <mergeCell ref="B7:C7"/>
    <mergeCell ref="D7:E7"/>
    <mergeCell ref="F7:G7"/>
    <mergeCell ref="B9:C9"/>
    <mergeCell ref="D9:E9"/>
    <mergeCell ref="F9:G9"/>
    <mergeCell ref="B10:C10"/>
    <mergeCell ref="D10:E10"/>
    <mergeCell ref="F10:G10"/>
    <mergeCell ref="B12:D12"/>
    <mergeCell ref="E12:G12"/>
    <mergeCell ref="F13:G13"/>
    <mergeCell ref="F14:G14"/>
    <mergeCell ref="F15:G15"/>
    <mergeCell ref="F16:G16"/>
    <mergeCell ref="F17:G17"/>
    <mergeCell ref="E18:G18"/>
    <mergeCell ref="B20:G20"/>
    <mergeCell ref="B36:G36"/>
  </mergeCells>
  <conditionalFormatting sqref="E22:E33">
    <cfRule type="dataBar" priority="2">
      <dataBar showValue="1" minLength="10" maxLength="90">
        <cfvo type="num" val="0"/>
        <cfvo type="max" val="0"/>
        <color rgb="FF1E6B7A"/>
      </dataBar>
      <extLst>
        <ext xmlns:x14="http://schemas.microsoft.com/office/spreadsheetml/2009/9/main" uri="{B025F937-C7B1-47D3-B67F-A62EFF666E3E}">
          <x14:id>{9BD9E5D7-8E99-493B-87B5-434AE7EDBAE6}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D9E5D7-8E99-493B-87B5-434AE7EDBAE6}">
            <x14:dataBar minLength="10" maxLength="90" axisPosition="none" gradient="true">
              <x14:cfvo type="num">
                <xm:f>0</xm:f>
              </x14:cfvo>
              <x14:cfvo type="max"/>
              <x14:negativeFillColor rgb="FF1E6B7A"/>
              <x14:axisColor rgb="FF000000"/>
            </x14:dataBar>
          </x14:cfRule>
          <xm:sqref>E22:E33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3"/>
  <sheetViews>
    <sheetView showFormulas="false" showGridLines="true" showRowColHeaders="true" showZeros="true" rightToLeft="false" tabSelected="false" showOutlineSymbols="true" defaultGridColor="true" view="normal" topLeftCell="A1" colorId="64" zoomScale="105" zoomScaleNormal="105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4" min="4" style="0" width="25"/>
    <col collapsed="false" customWidth="true" hidden="false" outlineLevel="0" max="5" min="5" style="0" width="13"/>
    <col collapsed="false" customWidth="true" hidden="false" outlineLevel="0" max="6" min="6" style="0" width="8"/>
    <col collapsed="false" customWidth="true" hidden="false" outlineLevel="0" max="7" min="7" style="0" width="12.5"/>
    <col collapsed="false" customWidth="true" hidden="false" outlineLevel="0" max="8" min="8" style="0" width="14"/>
    <col collapsed="false" customWidth="true" hidden="false" outlineLevel="0" max="10" min="9" style="0" width="12"/>
    <col collapsed="false" customWidth="true" hidden="false" outlineLevel="0" max="13" min="11" style="0" width="13"/>
    <col collapsed="false" customWidth="true" hidden="false" outlineLevel="0" max="14" min="14" style="0" width="10"/>
    <col collapsed="false" customWidth="true" hidden="false" outlineLevel="0" max="15" min="15" style="0" width="14"/>
  </cols>
  <sheetData>
    <row r="1" customFormat="false" ht="30" hidden="false" customHeight="true" outlineLevel="0" collapsed="false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customFormat="false" ht="18" hidden="false" customHeight="true" outlineLevel="0" collapsed="false">
      <c r="A2" s="35" t="s">
        <v>46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customFormat="false" ht="31.5" hidden="false" customHeight="true" outlineLevel="0" collapsed="false">
      <c r="A3" s="36" t="s">
        <v>47</v>
      </c>
      <c r="B3" s="36" t="s">
        <v>48</v>
      </c>
      <c r="C3" s="36" t="s">
        <v>49</v>
      </c>
      <c r="D3" s="36" t="s">
        <v>50</v>
      </c>
      <c r="E3" s="36" t="s">
        <v>51</v>
      </c>
      <c r="F3" s="36" t="s">
        <v>52</v>
      </c>
      <c r="G3" s="37" t="s">
        <v>53</v>
      </c>
      <c r="H3" s="37" t="s">
        <v>54</v>
      </c>
      <c r="I3" s="36" t="s">
        <v>55</v>
      </c>
      <c r="J3" s="36" t="s">
        <v>56</v>
      </c>
      <c r="K3" s="36" t="s">
        <v>57</v>
      </c>
      <c r="L3" s="37" t="s">
        <v>58</v>
      </c>
      <c r="M3" s="37" t="s">
        <v>10</v>
      </c>
      <c r="N3" s="37" t="s">
        <v>59</v>
      </c>
      <c r="O3" s="36" t="s">
        <v>60</v>
      </c>
    </row>
    <row r="4" customFormat="false" ht="16.5" hidden="false" customHeight="true" outlineLevel="0" collapsed="false">
      <c r="A4" s="18" t="s">
        <v>61</v>
      </c>
      <c r="B4" s="38" t="n">
        <v>46030</v>
      </c>
      <c r="C4" s="39" t="s">
        <v>62</v>
      </c>
      <c r="D4" s="39" t="s">
        <v>63</v>
      </c>
      <c r="E4" s="19" t="n">
        <v>1250</v>
      </c>
      <c r="F4" s="40" t="n">
        <v>0.19</v>
      </c>
      <c r="G4" s="29" t="n">
        <f aca="false">IF($E4="","",$E4*$F4)</f>
        <v>237.5</v>
      </c>
      <c r="H4" s="29" t="n">
        <f aca="false">IF($E4="","",$E4+$G4)</f>
        <v>1487.5</v>
      </c>
      <c r="I4" s="38" t="n">
        <v>46044</v>
      </c>
      <c r="J4" s="38" t="n">
        <v>46042</v>
      </c>
      <c r="K4" s="19" t="n">
        <v>1487.5</v>
      </c>
      <c r="L4" s="29" t="n">
        <f aca="false">IF($E4="","",$H4-N($K4))</f>
        <v>0</v>
      </c>
      <c r="M4" s="41" t="str">
        <f aca="true">IF($H4="","",IF($L4&lt;=0,"Bezahlt",IF(N($K4)&gt;0,"Teilbezahlt",IF(AND($I4&lt;&gt;"",$I4&lt;TODAY()),"Überfällig","Offen"))))</f>
        <v>Bezahlt</v>
      </c>
      <c r="N4" s="28" t="str">
        <f aca="true">IF(AND($L4&lt;&gt;"",$L4&gt;0,$I4&lt;&gt;"",$I4&lt;TODAY()),TODAY()-$I4,"")</f>
        <v/>
      </c>
      <c r="O4" s="42" t="s">
        <v>64</v>
      </c>
    </row>
    <row r="5" customFormat="false" ht="16.5" hidden="false" customHeight="true" outlineLevel="0" collapsed="false">
      <c r="A5" s="43" t="s">
        <v>65</v>
      </c>
      <c r="B5" s="44" t="n">
        <v>46034</v>
      </c>
      <c r="C5" s="45" t="s">
        <v>66</v>
      </c>
      <c r="D5" s="45" t="s">
        <v>67</v>
      </c>
      <c r="E5" s="46" t="n">
        <v>3200</v>
      </c>
      <c r="F5" s="47" t="n">
        <v>0.19</v>
      </c>
      <c r="G5" s="29" t="n">
        <f aca="false">IF($E5="","",$E5*$F5)</f>
        <v>608</v>
      </c>
      <c r="H5" s="29" t="n">
        <f aca="false">IF($E5="","",$E5+$G5)</f>
        <v>3808</v>
      </c>
      <c r="I5" s="44" t="n">
        <v>46048</v>
      </c>
      <c r="J5" s="44" t="n">
        <v>46046</v>
      </c>
      <c r="K5" s="46" t="n">
        <v>3808</v>
      </c>
      <c r="L5" s="29" t="n">
        <f aca="false">IF($E5="","",$H5-N($K5))</f>
        <v>0</v>
      </c>
      <c r="M5" s="41" t="str">
        <f aca="true">IF($H5="","",IF($L5&lt;=0,"Bezahlt",IF(N($K5)&gt;0,"Teilbezahlt",IF(AND($I5&lt;&gt;"",$I5&lt;TODAY()),"Überfällig","Offen"))))</f>
        <v>Bezahlt</v>
      </c>
      <c r="N5" s="28" t="str">
        <f aca="true">IF(AND($L5&lt;&gt;"",$L5&gt;0,$I5&lt;&gt;"",$I5&lt;TODAY()),TODAY()-$I5,"")</f>
        <v/>
      </c>
      <c r="O5" s="43" t="s">
        <v>64</v>
      </c>
    </row>
    <row r="6" customFormat="false" ht="16.5" hidden="false" customHeight="true" outlineLevel="0" collapsed="false">
      <c r="A6" s="18" t="s">
        <v>68</v>
      </c>
      <c r="B6" s="38" t="n">
        <v>46042</v>
      </c>
      <c r="C6" s="39" t="s">
        <v>69</v>
      </c>
      <c r="D6" s="39" t="s">
        <v>70</v>
      </c>
      <c r="E6" s="19" t="n">
        <v>480</v>
      </c>
      <c r="F6" s="40" t="n">
        <v>0.19</v>
      </c>
      <c r="G6" s="29" t="n">
        <f aca="false">IF($E6="","",$E6*$F6)</f>
        <v>91.2</v>
      </c>
      <c r="H6" s="29" t="n">
        <f aca="false">IF($E6="","",$E6+$G6)</f>
        <v>571.2</v>
      </c>
      <c r="I6" s="38" t="n">
        <v>46056</v>
      </c>
      <c r="J6" s="38" t="n">
        <v>46052</v>
      </c>
      <c r="K6" s="19" t="n">
        <v>571.2</v>
      </c>
      <c r="L6" s="29" t="n">
        <f aca="false">IF($E6="","",$H6-N($K6))</f>
        <v>0</v>
      </c>
      <c r="M6" s="41" t="str">
        <f aca="true">IF($H6="","",IF($L6&lt;=0,"Bezahlt",IF(N($K6)&gt;0,"Teilbezahlt",IF(AND($I6&lt;&gt;"",$I6&lt;TODAY()),"Überfällig","Offen"))))</f>
        <v>Bezahlt</v>
      </c>
      <c r="N6" s="28" t="str">
        <f aca="true">IF(AND($L6&lt;&gt;"",$L6&gt;0,$I6&lt;&gt;"",$I6&lt;TODAY()),TODAY()-$I6,"")</f>
        <v/>
      </c>
      <c r="O6" s="42" t="s">
        <v>71</v>
      </c>
    </row>
    <row r="7" customFormat="false" ht="16.5" hidden="false" customHeight="true" outlineLevel="0" collapsed="false">
      <c r="A7" s="43" t="s">
        <v>72</v>
      </c>
      <c r="B7" s="44" t="n">
        <v>46055</v>
      </c>
      <c r="C7" s="45" t="s">
        <v>73</v>
      </c>
      <c r="D7" s="45" t="s">
        <v>74</v>
      </c>
      <c r="E7" s="46" t="n">
        <v>900</v>
      </c>
      <c r="F7" s="47" t="n">
        <v>0.19</v>
      </c>
      <c r="G7" s="29" t="n">
        <f aca="false">IF($E7="","",$E7*$F7)</f>
        <v>171</v>
      </c>
      <c r="H7" s="29" t="n">
        <f aca="false">IF($E7="","",$E7+$G7)</f>
        <v>1071</v>
      </c>
      <c r="I7" s="44" t="n">
        <v>46069</v>
      </c>
      <c r="J7" s="44"/>
      <c r="K7" s="46"/>
      <c r="L7" s="29" t="n">
        <f aca="false">IF($E7="","",$H7-N($K7))</f>
        <v>1071</v>
      </c>
      <c r="M7" s="41" t="str">
        <f aca="true">IF($H7="","",IF($L7&lt;=0,"Bezahlt",IF(N($K7)&gt;0,"Teilbezahlt",IF(AND($I7&lt;&gt;"",$I7&lt;TODAY()),"Überfällig","Offen"))))</f>
        <v>Überfällig</v>
      </c>
      <c r="N7" s="28" t="n">
        <f aca="true">IF(AND($L7&lt;&gt;"",$L7&gt;0,$I7&lt;&gt;"",$I7&lt;TODAY()),TODAY()-$I7,"")</f>
        <v>144</v>
      </c>
      <c r="O7" s="43"/>
    </row>
    <row r="8" customFormat="false" ht="16.5" hidden="false" customHeight="true" outlineLevel="0" collapsed="false">
      <c r="A8" s="18" t="s">
        <v>75</v>
      </c>
      <c r="B8" s="38" t="n">
        <v>46062</v>
      </c>
      <c r="C8" s="39" t="s">
        <v>76</v>
      </c>
      <c r="D8" s="39" t="s">
        <v>77</v>
      </c>
      <c r="E8" s="19" t="n">
        <v>1450</v>
      </c>
      <c r="F8" s="40" t="n">
        <v>0.19</v>
      </c>
      <c r="G8" s="29" t="n">
        <f aca="false">IF($E8="","",$E8*$F8)</f>
        <v>275.5</v>
      </c>
      <c r="H8" s="29" t="n">
        <f aca="false">IF($E8="","",$E8+$G8)</f>
        <v>1725.5</v>
      </c>
      <c r="I8" s="38" t="n">
        <v>46076</v>
      </c>
      <c r="J8" s="38" t="n">
        <v>46074</v>
      </c>
      <c r="K8" s="19" t="n">
        <v>900</v>
      </c>
      <c r="L8" s="29" t="n">
        <f aca="false">IF($E8="","",$H8-N($K8))</f>
        <v>825.5</v>
      </c>
      <c r="M8" s="41" t="str">
        <f aca="true">IF($H8="","",IF($L8&lt;=0,"Bezahlt",IF(N($K8)&gt;0,"Teilbezahlt",IF(AND($I8&lt;&gt;"",$I8&lt;TODAY()),"Überfällig","Offen"))))</f>
        <v>Teilbezahlt</v>
      </c>
      <c r="N8" s="28" t="n">
        <f aca="true">IF(AND($L8&lt;&gt;"",$L8&gt;0,$I8&lt;&gt;"",$I8&lt;TODAY()),TODAY()-$I8,"")</f>
        <v>137</v>
      </c>
      <c r="O8" s="42" t="s">
        <v>64</v>
      </c>
    </row>
    <row r="9" customFormat="false" ht="16.5" hidden="false" customHeight="true" outlineLevel="0" collapsed="false">
      <c r="A9" s="43" t="s">
        <v>78</v>
      </c>
      <c r="B9" s="44" t="n">
        <v>46068</v>
      </c>
      <c r="C9" s="45" t="s">
        <v>79</v>
      </c>
      <c r="D9" s="45" t="s">
        <v>80</v>
      </c>
      <c r="E9" s="46" t="n">
        <v>760</v>
      </c>
      <c r="F9" s="47" t="n">
        <v>0.07</v>
      </c>
      <c r="G9" s="29" t="n">
        <f aca="false">IF($E9="","",$E9*$F9)</f>
        <v>53.2</v>
      </c>
      <c r="H9" s="29" t="n">
        <f aca="false">IF($E9="","",$E9+$G9)</f>
        <v>813.2</v>
      </c>
      <c r="I9" s="44" t="n">
        <v>46082</v>
      </c>
      <c r="J9" s="44" t="n">
        <v>46080</v>
      </c>
      <c r="K9" s="46" t="n">
        <v>813.2</v>
      </c>
      <c r="L9" s="29" t="n">
        <f aca="false">IF($E9="","",$H9-N($K9))</f>
        <v>0</v>
      </c>
      <c r="M9" s="41" t="str">
        <f aca="true">IF($H9="","",IF($L9&lt;=0,"Bezahlt",IF(N($K9)&gt;0,"Teilbezahlt",IF(AND($I9&lt;&gt;"",$I9&lt;TODAY()),"Überfällig","Offen"))))</f>
        <v>Bezahlt</v>
      </c>
      <c r="N9" s="28" t="str">
        <f aca="true">IF(AND($L9&lt;&gt;"",$L9&gt;0,$I9&lt;&gt;"",$I9&lt;TODAY()),TODAY()-$I9,"")</f>
        <v/>
      </c>
      <c r="O9" s="43" t="s">
        <v>64</v>
      </c>
    </row>
    <row r="10" customFormat="false" ht="16.5" hidden="false" customHeight="true" outlineLevel="0" collapsed="false">
      <c r="A10" s="18" t="s">
        <v>81</v>
      </c>
      <c r="B10" s="38" t="n">
        <v>46077</v>
      </c>
      <c r="C10" s="39" t="s">
        <v>82</v>
      </c>
      <c r="D10" s="39" t="s">
        <v>83</v>
      </c>
      <c r="E10" s="19" t="n">
        <v>5400</v>
      </c>
      <c r="F10" s="40" t="n">
        <v>0.19</v>
      </c>
      <c r="G10" s="29" t="n">
        <f aca="false">IF($E10="","",$E10*$F10)</f>
        <v>1026</v>
      </c>
      <c r="H10" s="29" t="n">
        <f aca="false">IF($E10="","",$E10+$G10)</f>
        <v>6426</v>
      </c>
      <c r="I10" s="38" t="n">
        <v>46091</v>
      </c>
      <c r="J10" s="38"/>
      <c r="K10" s="19"/>
      <c r="L10" s="29" t="n">
        <f aca="false">IF($E10="","",$H10-N($K10))</f>
        <v>6426</v>
      </c>
      <c r="M10" s="41" t="str">
        <f aca="true">IF($H10="","",IF($L10&lt;=0,"Bezahlt",IF(N($K10)&gt;0,"Teilbezahlt",IF(AND($I10&lt;&gt;"",$I10&lt;TODAY()),"Überfällig","Offen"))))</f>
        <v>Überfällig</v>
      </c>
      <c r="N10" s="28" t="n">
        <f aca="true">IF(AND($L10&lt;&gt;"",$L10&gt;0,$I10&lt;&gt;"",$I10&lt;TODAY()),TODAY()-$I10,"")</f>
        <v>122</v>
      </c>
      <c r="O10" s="42"/>
    </row>
    <row r="11" customFormat="false" ht="16.5" hidden="false" customHeight="true" outlineLevel="0" collapsed="false">
      <c r="A11" s="43" t="s">
        <v>84</v>
      </c>
      <c r="B11" s="44" t="n">
        <v>46084</v>
      </c>
      <c r="C11" s="45" t="s">
        <v>85</v>
      </c>
      <c r="D11" s="45" t="s">
        <v>86</v>
      </c>
      <c r="E11" s="46" t="n">
        <v>650</v>
      </c>
      <c r="F11" s="47" t="n">
        <v>0.19</v>
      </c>
      <c r="G11" s="29" t="n">
        <f aca="false">IF($E11="","",$E11*$F11)</f>
        <v>123.5</v>
      </c>
      <c r="H11" s="29" t="n">
        <f aca="false">IF($E11="","",$E11+$G11)</f>
        <v>773.5</v>
      </c>
      <c r="I11" s="44" t="n">
        <v>46098</v>
      </c>
      <c r="J11" s="44" t="n">
        <v>46095</v>
      </c>
      <c r="K11" s="46" t="n">
        <v>773.5</v>
      </c>
      <c r="L11" s="29" t="n">
        <f aca="false">IF($E11="","",$H11-N($K11))</f>
        <v>0</v>
      </c>
      <c r="M11" s="41" t="str">
        <f aca="true">IF($H11="","",IF($L11&lt;=0,"Bezahlt",IF(N($K11)&gt;0,"Teilbezahlt",IF(AND($I11&lt;&gt;"",$I11&lt;TODAY()),"Überfällig","Offen"))))</f>
        <v>Bezahlt</v>
      </c>
      <c r="N11" s="28" t="str">
        <f aca="true">IF(AND($L11&lt;&gt;"",$L11&gt;0,$I11&lt;&gt;"",$I11&lt;TODAY()),TODAY()-$I11,"")</f>
        <v/>
      </c>
      <c r="O11" s="43" t="s">
        <v>87</v>
      </c>
    </row>
    <row r="12" customFormat="false" ht="16.5" hidden="false" customHeight="true" outlineLevel="0" collapsed="false">
      <c r="A12" s="18" t="s">
        <v>88</v>
      </c>
      <c r="B12" s="38" t="n">
        <v>46092</v>
      </c>
      <c r="C12" s="39" t="s">
        <v>89</v>
      </c>
      <c r="D12" s="39" t="s">
        <v>90</v>
      </c>
      <c r="E12" s="19" t="n">
        <v>2100</v>
      </c>
      <c r="F12" s="40" t="n">
        <v>0.19</v>
      </c>
      <c r="G12" s="29" t="n">
        <f aca="false">IF($E12="","",$E12*$F12)</f>
        <v>399</v>
      </c>
      <c r="H12" s="29" t="n">
        <f aca="false">IF($E12="","",$E12+$G12)</f>
        <v>2499</v>
      </c>
      <c r="I12" s="38" t="n">
        <v>46106</v>
      </c>
      <c r="J12" s="38" t="n">
        <v>46106</v>
      </c>
      <c r="K12" s="19" t="n">
        <v>2499</v>
      </c>
      <c r="L12" s="29" t="n">
        <f aca="false">IF($E12="","",$H12-N($K12))</f>
        <v>0</v>
      </c>
      <c r="M12" s="41" t="str">
        <f aca="true">IF($H12="","",IF($L12&lt;=0,"Bezahlt",IF(N($K12)&gt;0,"Teilbezahlt",IF(AND($I12&lt;&gt;"",$I12&lt;TODAY()),"Überfällig","Offen"))))</f>
        <v>Bezahlt</v>
      </c>
      <c r="N12" s="28" t="str">
        <f aca="true">IF(AND($L12&lt;&gt;"",$L12&gt;0,$I12&lt;&gt;"",$I12&lt;TODAY()),TODAY()-$I12,"")</f>
        <v/>
      </c>
      <c r="O12" s="42" t="s">
        <v>64</v>
      </c>
    </row>
    <row r="13" customFormat="false" ht="16.5" hidden="false" customHeight="true" outlineLevel="0" collapsed="false">
      <c r="A13" s="43" t="s">
        <v>91</v>
      </c>
      <c r="B13" s="44" t="n">
        <v>46099</v>
      </c>
      <c r="C13" s="45" t="s">
        <v>92</v>
      </c>
      <c r="D13" s="45" t="s">
        <v>93</v>
      </c>
      <c r="E13" s="46" t="n">
        <v>1800</v>
      </c>
      <c r="F13" s="47" t="n">
        <v>0.19</v>
      </c>
      <c r="G13" s="29" t="n">
        <f aca="false">IF($E13="","",$E13*$F13)</f>
        <v>342</v>
      </c>
      <c r="H13" s="29" t="n">
        <f aca="false">IF($E13="","",$E13+$G13)</f>
        <v>2142</v>
      </c>
      <c r="I13" s="44" t="n">
        <v>46113</v>
      </c>
      <c r="J13" s="44"/>
      <c r="K13" s="46"/>
      <c r="L13" s="29" t="n">
        <f aca="false">IF($E13="","",$H13-N($K13))</f>
        <v>2142</v>
      </c>
      <c r="M13" s="41" t="str">
        <f aca="true">IF($H13="","",IF($L13&lt;=0,"Bezahlt",IF(N($K13)&gt;0,"Teilbezahlt",IF(AND($I13&lt;&gt;"",$I13&lt;TODAY()),"Überfällig","Offen"))))</f>
        <v>Überfällig</v>
      </c>
      <c r="N13" s="28" t="n">
        <f aca="true">IF(AND($L13&lt;&gt;"",$L13&gt;0,$I13&lt;&gt;"",$I13&lt;TODAY()),TODAY()-$I13,"")</f>
        <v>100</v>
      </c>
      <c r="O13" s="43"/>
    </row>
    <row r="14" customFormat="false" ht="16.5" hidden="false" customHeight="true" outlineLevel="0" collapsed="false">
      <c r="A14" s="18" t="s">
        <v>94</v>
      </c>
      <c r="B14" s="38" t="n">
        <v>46118</v>
      </c>
      <c r="C14" s="39" t="s">
        <v>62</v>
      </c>
      <c r="D14" s="39" t="s">
        <v>70</v>
      </c>
      <c r="E14" s="19" t="n">
        <v>480</v>
      </c>
      <c r="F14" s="40" t="n">
        <v>0.19</v>
      </c>
      <c r="G14" s="29" t="n">
        <f aca="false">IF($E14="","",$E14*$F14)</f>
        <v>91.2</v>
      </c>
      <c r="H14" s="29" t="n">
        <f aca="false">IF($E14="","",$E14+$G14)</f>
        <v>571.2</v>
      </c>
      <c r="I14" s="38" t="n">
        <v>46132</v>
      </c>
      <c r="J14" s="38" t="n">
        <v>46127</v>
      </c>
      <c r="K14" s="19" t="n">
        <v>571.2</v>
      </c>
      <c r="L14" s="29" t="n">
        <f aca="false">IF($E14="","",$H14-N($K14))</f>
        <v>0</v>
      </c>
      <c r="M14" s="41" t="str">
        <f aca="true">IF($H14="","",IF($L14&lt;=0,"Bezahlt",IF(N($K14)&gt;0,"Teilbezahlt",IF(AND($I14&lt;&gt;"",$I14&lt;TODAY()),"Überfällig","Offen"))))</f>
        <v>Bezahlt</v>
      </c>
      <c r="N14" s="28" t="str">
        <f aca="true">IF(AND($L14&lt;&gt;"",$L14&gt;0,$I14&lt;&gt;"",$I14&lt;TODAY()),TODAY()-$I14,"")</f>
        <v/>
      </c>
      <c r="O14" s="42" t="s">
        <v>71</v>
      </c>
    </row>
    <row r="15" customFormat="false" ht="16.5" hidden="false" customHeight="true" outlineLevel="0" collapsed="false">
      <c r="A15" s="43" t="s">
        <v>95</v>
      </c>
      <c r="B15" s="44" t="n">
        <v>46126</v>
      </c>
      <c r="C15" s="45" t="s">
        <v>69</v>
      </c>
      <c r="D15" s="45" t="s">
        <v>90</v>
      </c>
      <c r="E15" s="46" t="n">
        <v>1650</v>
      </c>
      <c r="F15" s="47" t="n">
        <v>0.19</v>
      </c>
      <c r="G15" s="29" t="n">
        <f aca="false">IF($E15="","",$E15*$F15)</f>
        <v>313.5</v>
      </c>
      <c r="H15" s="29" t="n">
        <f aca="false">IF($E15="","",$E15+$G15)</f>
        <v>1963.5</v>
      </c>
      <c r="I15" s="44" t="n">
        <v>46140</v>
      </c>
      <c r="J15" s="44" t="n">
        <v>46138</v>
      </c>
      <c r="K15" s="46" t="n">
        <v>800</v>
      </c>
      <c r="L15" s="29" t="n">
        <f aca="false">IF($E15="","",$H15-N($K15))</f>
        <v>1163.5</v>
      </c>
      <c r="M15" s="41" t="str">
        <f aca="true">IF($H15="","",IF($L15&lt;=0,"Bezahlt",IF(N($K15)&gt;0,"Teilbezahlt",IF(AND($I15&lt;&gt;"",$I15&lt;TODAY()),"Überfällig","Offen"))))</f>
        <v>Teilbezahlt</v>
      </c>
      <c r="N15" s="28" t="n">
        <f aca="true">IF(AND($L15&lt;&gt;"",$L15&gt;0,$I15&lt;&gt;"",$I15&lt;TODAY()),TODAY()-$I15,"")</f>
        <v>73</v>
      </c>
      <c r="O15" s="43" t="s">
        <v>64</v>
      </c>
    </row>
    <row r="16" customFormat="false" ht="16.5" hidden="false" customHeight="true" outlineLevel="0" collapsed="false">
      <c r="A16" s="18" t="s">
        <v>96</v>
      </c>
      <c r="B16" s="38" t="n">
        <v>46134</v>
      </c>
      <c r="C16" s="39" t="s">
        <v>66</v>
      </c>
      <c r="D16" s="39" t="s">
        <v>97</v>
      </c>
      <c r="E16" s="19" t="n">
        <v>340</v>
      </c>
      <c r="F16" s="40" t="n">
        <v>0.19</v>
      </c>
      <c r="G16" s="29" t="n">
        <f aca="false">IF($E16="","",$E16*$F16)</f>
        <v>64.6</v>
      </c>
      <c r="H16" s="29" t="n">
        <f aca="false">IF($E16="","",$E16+$G16)</f>
        <v>404.6</v>
      </c>
      <c r="I16" s="38" t="n">
        <v>46148</v>
      </c>
      <c r="J16" s="38" t="n">
        <v>46146</v>
      </c>
      <c r="K16" s="19" t="n">
        <v>404.6</v>
      </c>
      <c r="L16" s="29" t="n">
        <f aca="false">IF($E16="","",$H16-N($K16))</f>
        <v>0</v>
      </c>
      <c r="M16" s="41" t="str">
        <f aca="true">IF($H16="","",IF($L16&lt;=0,"Bezahlt",IF(N($K16)&gt;0,"Teilbezahlt",IF(AND($I16&lt;&gt;"",$I16&lt;TODAY()),"Überfällig","Offen"))))</f>
        <v>Bezahlt</v>
      </c>
      <c r="N16" s="28" t="str">
        <f aca="true">IF(AND($L16&lt;&gt;"",$L16&gt;0,$I16&lt;&gt;"",$I16&lt;TODAY()),TODAY()-$I16,"")</f>
        <v/>
      </c>
      <c r="O16" s="42" t="s">
        <v>64</v>
      </c>
    </row>
    <row r="17" customFormat="false" ht="16.5" hidden="false" customHeight="true" outlineLevel="0" collapsed="false">
      <c r="A17" s="43" t="s">
        <v>98</v>
      </c>
      <c r="B17" s="44" t="n">
        <v>46147</v>
      </c>
      <c r="C17" s="45" t="s">
        <v>76</v>
      </c>
      <c r="D17" s="45" t="s">
        <v>99</v>
      </c>
      <c r="E17" s="46" t="n">
        <v>2750</v>
      </c>
      <c r="F17" s="47" t="n">
        <v>0.19</v>
      </c>
      <c r="G17" s="29" t="n">
        <f aca="false">IF($E17="","",$E17*$F17)</f>
        <v>522.5</v>
      </c>
      <c r="H17" s="29" t="n">
        <f aca="false">IF($E17="","",$E17+$G17)</f>
        <v>3272.5</v>
      </c>
      <c r="I17" s="44" t="n">
        <v>46161</v>
      </c>
      <c r="J17" s="44"/>
      <c r="K17" s="46"/>
      <c r="L17" s="29" t="n">
        <f aca="false">IF($E17="","",$H17-N($K17))</f>
        <v>3272.5</v>
      </c>
      <c r="M17" s="41" t="str">
        <f aca="true">IF($H17="","",IF($L17&lt;=0,"Bezahlt",IF(N($K17)&gt;0,"Teilbezahlt",IF(AND($I17&lt;&gt;"",$I17&lt;TODAY()),"Überfällig","Offen"))))</f>
        <v>Überfällig</v>
      </c>
      <c r="N17" s="28" t="n">
        <f aca="true">IF(AND($L17&lt;&gt;"",$L17&gt;0,$I17&lt;&gt;"",$I17&lt;TODAY()),TODAY()-$I17,"")</f>
        <v>52</v>
      </c>
      <c r="O17" s="43"/>
    </row>
    <row r="18" customFormat="false" ht="16.5" hidden="false" customHeight="true" outlineLevel="0" collapsed="false">
      <c r="A18" s="18" t="s">
        <v>100</v>
      </c>
      <c r="B18" s="38" t="n">
        <v>46155</v>
      </c>
      <c r="C18" s="39" t="s">
        <v>85</v>
      </c>
      <c r="D18" s="39" t="s">
        <v>101</v>
      </c>
      <c r="E18" s="19" t="n">
        <v>650</v>
      </c>
      <c r="F18" s="40" t="n">
        <v>0.19</v>
      </c>
      <c r="G18" s="29" t="n">
        <f aca="false">IF($E18="","",$E18*$F18)</f>
        <v>123.5</v>
      </c>
      <c r="H18" s="29" t="n">
        <f aca="false">IF($E18="","",$E18+$G18)</f>
        <v>773.5</v>
      </c>
      <c r="I18" s="38" t="n">
        <v>46169</v>
      </c>
      <c r="J18" s="38" t="n">
        <v>46164</v>
      </c>
      <c r="K18" s="19" t="n">
        <v>773.5</v>
      </c>
      <c r="L18" s="29" t="n">
        <f aca="false">IF($E18="","",$H18-N($K18))</f>
        <v>0</v>
      </c>
      <c r="M18" s="41" t="str">
        <f aca="true">IF($H18="","",IF($L18&lt;=0,"Bezahlt",IF(N($K18)&gt;0,"Teilbezahlt",IF(AND($I18&lt;&gt;"",$I18&lt;TODAY()),"Überfällig","Offen"))))</f>
        <v>Bezahlt</v>
      </c>
      <c r="N18" s="28" t="str">
        <f aca="true">IF(AND($L18&lt;&gt;"",$L18&gt;0,$I18&lt;&gt;"",$I18&lt;TODAY()),TODAY()-$I18,"")</f>
        <v/>
      </c>
      <c r="O18" s="42" t="s">
        <v>87</v>
      </c>
    </row>
    <row r="19" customFormat="false" ht="16.5" hidden="false" customHeight="true" outlineLevel="0" collapsed="false">
      <c r="A19" s="43" t="s">
        <v>102</v>
      </c>
      <c r="B19" s="44" t="n">
        <v>46163</v>
      </c>
      <c r="C19" s="45" t="s">
        <v>79</v>
      </c>
      <c r="D19" s="45" t="s">
        <v>80</v>
      </c>
      <c r="E19" s="46" t="n">
        <v>1120</v>
      </c>
      <c r="F19" s="47" t="n">
        <v>0.07</v>
      </c>
      <c r="G19" s="29" t="n">
        <f aca="false">IF($E19="","",$E19*$F19)</f>
        <v>78.4</v>
      </c>
      <c r="H19" s="29" t="n">
        <f aca="false">IF($E19="","",$E19+$G19)</f>
        <v>1198.4</v>
      </c>
      <c r="I19" s="44" t="n">
        <v>46177</v>
      </c>
      <c r="J19" s="44"/>
      <c r="K19" s="46"/>
      <c r="L19" s="29" t="n">
        <f aca="false">IF($E19="","",$H19-N($K19))</f>
        <v>1198.4</v>
      </c>
      <c r="M19" s="41" t="str">
        <f aca="true">IF($H19="","",IF($L19&lt;=0,"Bezahlt",IF(N($K19)&gt;0,"Teilbezahlt",IF(AND($I19&lt;&gt;"",$I19&lt;TODAY()),"Überfällig","Offen"))))</f>
        <v>Überfällig</v>
      </c>
      <c r="N19" s="28" t="n">
        <f aca="true">IF(AND($L19&lt;&gt;"",$L19&gt;0,$I19&lt;&gt;"",$I19&lt;TODAY()),TODAY()-$I19,"")</f>
        <v>36</v>
      </c>
      <c r="O19" s="43"/>
    </row>
    <row r="20" customFormat="false" ht="16.5" hidden="false" customHeight="true" outlineLevel="0" collapsed="false">
      <c r="A20" s="18" t="s">
        <v>103</v>
      </c>
      <c r="B20" s="38" t="n">
        <v>46177</v>
      </c>
      <c r="C20" s="39" t="s">
        <v>73</v>
      </c>
      <c r="D20" s="39" t="s">
        <v>104</v>
      </c>
      <c r="E20" s="19" t="n">
        <v>1350</v>
      </c>
      <c r="F20" s="40" t="n">
        <v>0.19</v>
      </c>
      <c r="G20" s="29" t="n">
        <f aca="false">IF($E20="","",$E20*$F20)</f>
        <v>256.5</v>
      </c>
      <c r="H20" s="29" t="n">
        <f aca="false">IF($E20="","",$E20+$G20)</f>
        <v>1606.5</v>
      </c>
      <c r="I20" s="38" t="n">
        <v>46191</v>
      </c>
      <c r="J20" s="38" t="n">
        <v>46189</v>
      </c>
      <c r="K20" s="19" t="n">
        <v>1606.5</v>
      </c>
      <c r="L20" s="29" t="n">
        <f aca="false">IF($E20="","",$H20-N($K20))</f>
        <v>0</v>
      </c>
      <c r="M20" s="41" t="str">
        <f aca="true">IF($H20="","",IF($L20&lt;=0,"Bezahlt",IF(N($K20)&gt;0,"Teilbezahlt",IF(AND($I20&lt;&gt;"",$I20&lt;TODAY()),"Überfällig","Offen"))))</f>
        <v>Bezahlt</v>
      </c>
      <c r="N20" s="28" t="str">
        <f aca="true">IF(AND($L20&lt;&gt;"",$L20&gt;0,$I20&lt;&gt;"",$I20&lt;TODAY()),TODAY()-$I20,"")</f>
        <v/>
      </c>
      <c r="O20" s="42" t="s">
        <v>64</v>
      </c>
    </row>
    <row r="21" customFormat="false" ht="16.5" hidden="false" customHeight="true" outlineLevel="0" collapsed="false">
      <c r="A21" s="43" t="s">
        <v>105</v>
      </c>
      <c r="B21" s="44" t="n">
        <v>46189</v>
      </c>
      <c r="C21" s="45" t="s">
        <v>82</v>
      </c>
      <c r="D21" s="45" t="s">
        <v>83</v>
      </c>
      <c r="E21" s="46" t="n">
        <v>3900</v>
      </c>
      <c r="F21" s="47" t="n">
        <v>0.19</v>
      </c>
      <c r="G21" s="29" t="n">
        <f aca="false">IF($E21="","",$E21*$F21)</f>
        <v>741</v>
      </c>
      <c r="H21" s="29" t="n">
        <f aca="false">IF($E21="","",$E21+$G21)</f>
        <v>4641</v>
      </c>
      <c r="I21" s="44" t="n">
        <v>46203</v>
      </c>
      <c r="J21" s="44"/>
      <c r="K21" s="46"/>
      <c r="L21" s="29" t="n">
        <f aca="false">IF($E21="","",$H21-N($K21))</f>
        <v>4641</v>
      </c>
      <c r="M21" s="41" t="str">
        <f aca="true">IF($H21="","",IF($L21&lt;=0,"Bezahlt",IF(N($K21)&gt;0,"Teilbezahlt",IF(AND($I21&lt;&gt;"",$I21&lt;TODAY()),"Überfällig","Offen"))))</f>
        <v>Überfällig</v>
      </c>
      <c r="N21" s="28" t="n">
        <f aca="true">IF(AND($L21&lt;&gt;"",$L21&gt;0,$I21&lt;&gt;"",$I21&lt;TODAY()),TODAY()-$I21,"")</f>
        <v>10</v>
      </c>
      <c r="O21" s="43"/>
    </row>
    <row r="22" customFormat="false" ht="16.5" hidden="false" customHeight="true" outlineLevel="0" collapsed="false">
      <c r="A22" s="18" t="s">
        <v>106</v>
      </c>
      <c r="B22" s="38" t="n">
        <v>46205</v>
      </c>
      <c r="C22" s="39" t="s">
        <v>89</v>
      </c>
      <c r="D22" s="39" t="s">
        <v>107</v>
      </c>
      <c r="E22" s="19" t="n">
        <v>650</v>
      </c>
      <c r="F22" s="40" t="n">
        <v>0.19</v>
      </c>
      <c r="G22" s="29" t="n">
        <f aca="false">IF($E22="","",$E22*$F22)</f>
        <v>123.5</v>
      </c>
      <c r="H22" s="29" t="n">
        <f aca="false">IF($E22="","",$E22+$G22)</f>
        <v>773.5</v>
      </c>
      <c r="I22" s="38" t="n">
        <v>46219</v>
      </c>
      <c r="J22" s="38"/>
      <c r="K22" s="19"/>
      <c r="L22" s="29" t="n">
        <f aca="false">IF($E22="","",$H22-N($K22))</f>
        <v>773.5</v>
      </c>
      <c r="M22" s="41" t="str">
        <f aca="true">IF($H22="","",IF($L22&lt;=0,"Bezahlt",IF(N($K22)&gt;0,"Teilbezahlt",IF(AND($I22&lt;&gt;"",$I22&lt;TODAY()),"Überfällig","Offen"))))</f>
        <v>Offen</v>
      </c>
      <c r="N22" s="28" t="str">
        <f aca="true">IF(AND($L22&lt;&gt;"",$L22&gt;0,$I22&lt;&gt;"",$I22&lt;TODAY()),TODAY()-$I22,"")</f>
        <v/>
      </c>
      <c r="O22" s="42"/>
    </row>
    <row r="23" customFormat="false" ht="16.5" hidden="false" customHeight="true" outlineLevel="0" collapsed="false">
      <c r="A23" s="43" t="s">
        <v>108</v>
      </c>
      <c r="B23" s="44" t="n">
        <v>46210</v>
      </c>
      <c r="C23" s="45" t="s">
        <v>69</v>
      </c>
      <c r="D23" s="45" t="s">
        <v>90</v>
      </c>
      <c r="E23" s="46" t="n">
        <v>1900</v>
      </c>
      <c r="F23" s="47" t="n">
        <v>0.19</v>
      </c>
      <c r="G23" s="29" t="n">
        <f aca="false">IF($E23="","",$E23*$F23)</f>
        <v>361</v>
      </c>
      <c r="H23" s="29" t="n">
        <f aca="false">IF($E23="","",$E23+$G23)</f>
        <v>2261</v>
      </c>
      <c r="I23" s="44" t="n">
        <v>46224</v>
      </c>
      <c r="J23" s="44"/>
      <c r="K23" s="46"/>
      <c r="L23" s="29" t="n">
        <f aca="false">IF($E23="","",$H23-N($K23))</f>
        <v>2261</v>
      </c>
      <c r="M23" s="41" t="str">
        <f aca="true">IF($H23="","",IF($L23&lt;=0,"Bezahlt",IF(N($K23)&gt;0,"Teilbezahlt",IF(AND($I23&lt;&gt;"",$I23&lt;TODAY()),"Überfällig","Offen"))))</f>
        <v>Offen</v>
      </c>
      <c r="N23" s="28" t="str">
        <f aca="true">IF(AND($L23&lt;&gt;"",$L23&gt;0,$I23&lt;&gt;"",$I23&lt;TODAY()),TODAY()-$I23,"")</f>
        <v/>
      </c>
      <c r="O23" s="43"/>
    </row>
    <row r="24" customFormat="false" ht="16.5" hidden="false" customHeight="true" outlineLevel="0" collapsed="false">
      <c r="A24" s="18"/>
      <c r="B24" s="38"/>
      <c r="C24" s="39"/>
      <c r="D24" s="39"/>
      <c r="E24" s="19"/>
      <c r="F24" s="40"/>
      <c r="G24" s="29" t="str">
        <f aca="false">IF($E24="","",$E24*$F24)</f>
        <v/>
      </c>
      <c r="H24" s="29" t="str">
        <f aca="false">IF($E24="","",$E24+$G24)</f>
        <v/>
      </c>
      <c r="I24" s="38"/>
      <c r="J24" s="38"/>
      <c r="K24" s="19"/>
      <c r="L24" s="29" t="str">
        <f aca="false">IF($E24="","",$H24-N($K24))</f>
        <v/>
      </c>
      <c r="M24" s="41" t="str">
        <f aca="true">IF($H24="","",IF($L24&lt;=0,"Bezahlt",IF(N($K24)&gt;0,"Teilbezahlt",IF(AND($I24&lt;&gt;"",$I24&lt;TODAY()),"Überfällig","Offen"))))</f>
        <v/>
      </c>
      <c r="N24" s="28" t="str">
        <f aca="true">IF(AND($L24&lt;&gt;"",$L24&gt;0,$I24&lt;&gt;"",$I24&lt;TODAY()),TODAY()-$I24,"")</f>
        <v/>
      </c>
      <c r="O24" s="42"/>
    </row>
    <row r="25" customFormat="false" ht="16.5" hidden="false" customHeight="true" outlineLevel="0" collapsed="false">
      <c r="A25" s="43"/>
      <c r="B25" s="44"/>
      <c r="C25" s="45"/>
      <c r="D25" s="45"/>
      <c r="E25" s="46"/>
      <c r="F25" s="47"/>
      <c r="G25" s="29" t="str">
        <f aca="false">IF($E25="","",$E25*$F25)</f>
        <v/>
      </c>
      <c r="H25" s="29" t="str">
        <f aca="false">IF($E25="","",$E25+$G25)</f>
        <v/>
      </c>
      <c r="I25" s="44"/>
      <c r="J25" s="44"/>
      <c r="K25" s="46"/>
      <c r="L25" s="29" t="str">
        <f aca="false">IF($E25="","",$H25-N($K25))</f>
        <v/>
      </c>
      <c r="M25" s="41" t="str">
        <f aca="true">IF($H25="","",IF($L25&lt;=0,"Bezahlt",IF(N($K25)&gt;0,"Teilbezahlt",IF(AND($I25&lt;&gt;"",$I25&lt;TODAY()),"Überfällig","Offen"))))</f>
        <v/>
      </c>
      <c r="N25" s="28" t="str">
        <f aca="true">IF(AND($L25&lt;&gt;"",$L25&gt;0,$I25&lt;&gt;"",$I25&lt;TODAY()),TODAY()-$I25,"")</f>
        <v/>
      </c>
      <c r="O25" s="43"/>
    </row>
    <row r="26" customFormat="false" ht="16.5" hidden="false" customHeight="true" outlineLevel="0" collapsed="false">
      <c r="A26" s="18"/>
      <c r="B26" s="38"/>
      <c r="C26" s="39"/>
      <c r="D26" s="39"/>
      <c r="E26" s="19"/>
      <c r="F26" s="40"/>
      <c r="G26" s="29" t="str">
        <f aca="false">IF($E26="","",$E26*$F26)</f>
        <v/>
      </c>
      <c r="H26" s="29" t="str">
        <f aca="false">IF($E26="","",$E26+$G26)</f>
        <v/>
      </c>
      <c r="I26" s="38"/>
      <c r="J26" s="38"/>
      <c r="K26" s="19"/>
      <c r="L26" s="29" t="str">
        <f aca="false">IF($E26="","",$H26-N($K26))</f>
        <v/>
      </c>
      <c r="M26" s="41" t="str">
        <f aca="true">IF($H26="","",IF($L26&lt;=0,"Bezahlt",IF(N($K26)&gt;0,"Teilbezahlt",IF(AND($I26&lt;&gt;"",$I26&lt;TODAY()),"Überfällig","Offen"))))</f>
        <v/>
      </c>
      <c r="N26" s="28" t="str">
        <f aca="true">IF(AND($L26&lt;&gt;"",$L26&gt;0,$I26&lt;&gt;"",$I26&lt;TODAY()),TODAY()-$I26,"")</f>
        <v/>
      </c>
      <c r="O26" s="42"/>
    </row>
    <row r="27" customFormat="false" ht="16.5" hidden="false" customHeight="true" outlineLevel="0" collapsed="false">
      <c r="A27" s="43"/>
      <c r="B27" s="44"/>
      <c r="C27" s="45"/>
      <c r="D27" s="45"/>
      <c r="E27" s="46"/>
      <c r="F27" s="47"/>
      <c r="G27" s="29" t="str">
        <f aca="false">IF($E27="","",$E27*$F27)</f>
        <v/>
      </c>
      <c r="H27" s="29" t="str">
        <f aca="false">IF($E27="","",$E27+$G27)</f>
        <v/>
      </c>
      <c r="I27" s="44"/>
      <c r="J27" s="44"/>
      <c r="K27" s="46"/>
      <c r="L27" s="29" t="str">
        <f aca="false">IF($E27="","",$H27-N($K27))</f>
        <v/>
      </c>
      <c r="M27" s="41" t="str">
        <f aca="true">IF($H27="","",IF($L27&lt;=0,"Bezahlt",IF(N($K27)&gt;0,"Teilbezahlt",IF(AND($I27&lt;&gt;"",$I27&lt;TODAY()),"Überfällig","Offen"))))</f>
        <v/>
      </c>
      <c r="N27" s="28" t="str">
        <f aca="true">IF(AND($L27&lt;&gt;"",$L27&gt;0,$I27&lt;&gt;"",$I27&lt;TODAY()),TODAY()-$I27,"")</f>
        <v/>
      </c>
      <c r="O27" s="43"/>
    </row>
    <row r="28" customFormat="false" ht="16.5" hidden="false" customHeight="true" outlineLevel="0" collapsed="false">
      <c r="A28" s="18"/>
      <c r="B28" s="38"/>
      <c r="C28" s="39"/>
      <c r="D28" s="39"/>
      <c r="E28" s="19"/>
      <c r="F28" s="40"/>
      <c r="G28" s="29" t="str">
        <f aca="false">IF($E28="","",$E28*$F28)</f>
        <v/>
      </c>
      <c r="H28" s="29" t="str">
        <f aca="false">IF($E28="","",$E28+$G28)</f>
        <v/>
      </c>
      <c r="I28" s="38"/>
      <c r="J28" s="38"/>
      <c r="K28" s="19"/>
      <c r="L28" s="29" t="str">
        <f aca="false">IF($E28="","",$H28-N($K28))</f>
        <v/>
      </c>
      <c r="M28" s="41" t="str">
        <f aca="true">IF($H28="","",IF($L28&lt;=0,"Bezahlt",IF(N($K28)&gt;0,"Teilbezahlt",IF(AND($I28&lt;&gt;"",$I28&lt;TODAY()),"Überfällig","Offen"))))</f>
        <v/>
      </c>
      <c r="N28" s="28" t="str">
        <f aca="true">IF(AND($L28&lt;&gt;"",$L28&gt;0,$I28&lt;&gt;"",$I28&lt;TODAY()),TODAY()-$I28,"")</f>
        <v/>
      </c>
      <c r="O28" s="42"/>
    </row>
    <row r="29" customFormat="false" ht="16.5" hidden="false" customHeight="true" outlineLevel="0" collapsed="false">
      <c r="A29" s="43"/>
      <c r="B29" s="44"/>
      <c r="C29" s="45"/>
      <c r="D29" s="45"/>
      <c r="E29" s="46"/>
      <c r="F29" s="47"/>
      <c r="G29" s="29" t="str">
        <f aca="false">IF($E29="","",$E29*$F29)</f>
        <v/>
      </c>
      <c r="H29" s="29" t="str">
        <f aca="false">IF($E29="","",$E29+$G29)</f>
        <v/>
      </c>
      <c r="I29" s="44"/>
      <c r="J29" s="44"/>
      <c r="K29" s="46"/>
      <c r="L29" s="29" t="str">
        <f aca="false">IF($E29="","",$H29-N($K29))</f>
        <v/>
      </c>
      <c r="M29" s="41" t="str">
        <f aca="true">IF($H29="","",IF($L29&lt;=0,"Bezahlt",IF(N($K29)&gt;0,"Teilbezahlt",IF(AND($I29&lt;&gt;"",$I29&lt;TODAY()),"Überfällig","Offen"))))</f>
        <v/>
      </c>
      <c r="N29" s="28" t="str">
        <f aca="true">IF(AND($L29&lt;&gt;"",$L29&gt;0,$I29&lt;&gt;"",$I29&lt;TODAY()),TODAY()-$I29,"")</f>
        <v/>
      </c>
      <c r="O29" s="43"/>
    </row>
    <row r="30" customFormat="false" ht="16.5" hidden="false" customHeight="true" outlineLevel="0" collapsed="false">
      <c r="A30" s="18"/>
      <c r="B30" s="38"/>
      <c r="C30" s="39"/>
      <c r="D30" s="39"/>
      <c r="E30" s="19"/>
      <c r="F30" s="40"/>
      <c r="G30" s="29" t="str">
        <f aca="false">IF($E30="","",$E30*$F30)</f>
        <v/>
      </c>
      <c r="H30" s="29" t="str">
        <f aca="false">IF($E30="","",$E30+$G30)</f>
        <v/>
      </c>
      <c r="I30" s="38"/>
      <c r="J30" s="38"/>
      <c r="K30" s="19"/>
      <c r="L30" s="29" t="str">
        <f aca="false">IF($E30="","",$H30-N($K30))</f>
        <v/>
      </c>
      <c r="M30" s="41" t="str">
        <f aca="true">IF($H30="","",IF($L30&lt;=0,"Bezahlt",IF(N($K30)&gt;0,"Teilbezahlt",IF(AND($I30&lt;&gt;"",$I30&lt;TODAY()),"Überfällig","Offen"))))</f>
        <v/>
      </c>
      <c r="N30" s="28" t="str">
        <f aca="true">IF(AND($L30&lt;&gt;"",$L30&gt;0,$I30&lt;&gt;"",$I30&lt;TODAY()),TODAY()-$I30,"")</f>
        <v/>
      </c>
      <c r="O30" s="42"/>
    </row>
    <row r="31" customFormat="false" ht="16.5" hidden="false" customHeight="true" outlineLevel="0" collapsed="false">
      <c r="A31" s="43"/>
      <c r="B31" s="44"/>
      <c r="C31" s="45"/>
      <c r="D31" s="45"/>
      <c r="E31" s="46"/>
      <c r="F31" s="47"/>
      <c r="G31" s="29" t="str">
        <f aca="false">IF($E31="","",$E31*$F31)</f>
        <v/>
      </c>
      <c r="H31" s="29" t="str">
        <f aca="false">IF($E31="","",$E31+$G31)</f>
        <v/>
      </c>
      <c r="I31" s="44"/>
      <c r="J31" s="44"/>
      <c r="K31" s="46"/>
      <c r="L31" s="29" t="str">
        <f aca="false">IF($E31="","",$H31-N($K31))</f>
        <v/>
      </c>
      <c r="M31" s="41" t="str">
        <f aca="true">IF($H31="","",IF($L31&lt;=0,"Bezahlt",IF(N($K31)&gt;0,"Teilbezahlt",IF(AND($I31&lt;&gt;"",$I31&lt;TODAY()),"Überfällig","Offen"))))</f>
        <v/>
      </c>
      <c r="N31" s="28" t="str">
        <f aca="true">IF(AND($L31&lt;&gt;"",$L31&gt;0,$I31&lt;&gt;"",$I31&lt;TODAY()),TODAY()-$I31,"")</f>
        <v/>
      </c>
      <c r="O31" s="43"/>
    </row>
    <row r="32" customFormat="false" ht="16.5" hidden="false" customHeight="true" outlineLevel="0" collapsed="false">
      <c r="A32" s="18"/>
      <c r="B32" s="38"/>
      <c r="C32" s="39"/>
      <c r="D32" s="39"/>
      <c r="E32" s="19"/>
      <c r="F32" s="40"/>
      <c r="G32" s="29" t="str">
        <f aca="false">IF($E32="","",$E32*$F32)</f>
        <v/>
      </c>
      <c r="H32" s="29" t="str">
        <f aca="false">IF($E32="","",$E32+$G32)</f>
        <v/>
      </c>
      <c r="I32" s="38"/>
      <c r="J32" s="38"/>
      <c r="K32" s="19"/>
      <c r="L32" s="29" t="str">
        <f aca="false">IF($E32="","",$H32-N($K32))</f>
        <v/>
      </c>
      <c r="M32" s="41" t="str">
        <f aca="true">IF($H32="","",IF($L32&lt;=0,"Bezahlt",IF(N($K32)&gt;0,"Teilbezahlt",IF(AND($I32&lt;&gt;"",$I32&lt;TODAY()),"Überfällig","Offen"))))</f>
        <v/>
      </c>
      <c r="N32" s="28" t="str">
        <f aca="true">IF(AND($L32&lt;&gt;"",$L32&gt;0,$I32&lt;&gt;"",$I32&lt;TODAY()),TODAY()-$I32,"")</f>
        <v/>
      </c>
      <c r="O32" s="42"/>
    </row>
    <row r="33" customFormat="false" ht="16.5" hidden="false" customHeight="true" outlineLevel="0" collapsed="false">
      <c r="A33" s="43"/>
      <c r="B33" s="44"/>
      <c r="C33" s="45"/>
      <c r="D33" s="45"/>
      <c r="E33" s="46"/>
      <c r="F33" s="47"/>
      <c r="G33" s="29" t="str">
        <f aca="false">IF($E33="","",$E33*$F33)</f>
        <v/>
      </c>
      <c r="H33" s="29" t="str">
        <f aca="false">IF($E33="","",$E33+$G33)</f>
        <v/>
      </c>
      <c r="I33" s="44"/>
      <c r="J33" s="44"/>
      <c r="K33" s="46"/>
      <c r="L33" s="29" t="str">
        <f aca="false">IF($E33="","",$H33-N($K33))</f>
        <v/>
      </c>
      <c r="M33" s="41" t="str">
        <f aca="true">IF($H33="","",IF($L33&lt;=0,"Bezahlt",IF(N($K33)&gt;0,"Teilbezahlt",IF(AND($I33&lt;&gt;"",$I33&lt;TODAY()),"Überfällig","Offen"))))</f>
        <v/>
      </c>
      <c r="N33" s="28" t="str">
        <f aca="true">IF(AND($L33&lt;&gt;"",$L33&gt;0,$I33&lt;&gt;"",$I33&lt;TODAY()),TODAY()-$I33,"")</f>
        <v/>
      </c>
      <c r="O33" s="43"/>
    </row>
    <row r="34" customFormat="false" ht="16.5" hidden="false" customHeight="true" outlineLevel="0" collapsed="false">
      <c r="A34" s="18"/>
      <c r="B34" s="38"/>
      <c r="C34" s="39"/>
      <c r="D34" s="39"/>
      <c r="E34" s="19"/>
      <c r="F34" s="40"/>
      <c r="G34" s="29" t="str">
        <f aca="false">IF($E34="","",$E34*$F34)</f>
        <v/>
      </c>
      <c r="H34" s="29" t="str">
        <f aca="false">IF($E34="","",$E34+$G34)</f>
        <v/>
      </c>
      <c r="I34" s="38"/>
      <c r="J34" s="38"/>
      <c r="K34" s="19"/>
      <c r="L34" s="29" t="str">
        <f aca="false">IF($E34="","",$H34-N($K34))</f>
        <v/>
      </c>
      <c r="M34" s="41" t="str">
        <f aca="true">IF($H34="","",IF($L34&lt;=0,"Bezahlt",IF(N($K34)&gt;0,"Teilbezahlt",IF(AND($I34&lt;&gt;"",$I34&lt;TODAY()),"Überfällig","Offen"))))</f>
        <v/>
      </c>
      <c r="N34" s="28" t="str">
        <f aca="true">IF(AND($L34&lt;&gt;"",$L34&gt;0,$I34&lt;&gt;"",$I34&lt;TODAY()),TODAY()-$I34,"")</f>
        <v/>
      </c>
      <c r="O34" s="42"/>
    </row>
    <row r="35" customFormat="false" ht="16.5" hidden="false" customHeight="true" outlineLevel="0" collapsed="false">
      <c r="A35" s="43"/>
      <c r="B35" s="44"/>
      <c r="C35" s="45"/>
      <c r="D35" s="45"/>
      <c r="E35" s="46"/>
      <c r="F35" s="47"/>
      <c r="G35" s="29" t="str">
        <f aca="false">IF($E35="","",$E35*$F35)</f>
        <v/>
      </c>
      <c r="H35" s="29" t="str">
        <f aca="false">IF($E35="","",$E35+$G35)</f>
        <v/>
      </c>
      <c r="I35" s="44"/>
      <c r="J35" s="44"/>
      <c r="K35" s="46"/>
      <c r="L35" s="29" t="str">
        <f aca="false">IF($E35="","",$H35-N($K35))</f>
        <v/>
      </c>
      <c r="M35" s="41" t="str">
        <f aca="true">IF($H35="","",IF($L35&lt;=0,"Bezahlt",IF(N($K35)&gt;0,"Teilbezahlt",IF(AND($I35&lt;&gt;"",$I35&lt;TODAY()),"Überfällig","Offen"))))</f>
        <v/>
      </c>
      <c r="N35" s="28" t="str">
        <f aca="true">IF(AND($L35&lt;&gt;"",$L35&gt;0,$I35&lt;&gt;"",$I35&lt;TODAY()),TODAY()-$I35,"")</f>
        <v/>
      </c>
      <c r="O35" s="43"/>
    </row>
    <row r="36" customFormat="false" ht="16.5" hidden="false" customHeight="true" outlineLevel="0" collapsed="false">
      <c r="A36" s="18"/>
      <c r="B36" s="38"/>
      <c r="C36" s="39"/>
      <c r="D36" s="39"/>
      <c r="E36" s="19"/>
      <c r="F36" s="40"/>
      <c r="G36" s="29" t="str">
        <f aca="false">IF($E36="","",$E36*$F36)</f>
        <v/>
      </c>
      <c r="H36" s="29" t="str">
        <f aca="false">IF($E36="","",$E36+$G36)</f>
        <v/>
      </c>
      <c r="I36" s="38"/>
      <c r="J36" s="38"/>
      <c r="K36" s="19"/>
      <c r="L36" s="29" t="str">
        <f aca="false">IF($E36="","",$H36-N($K36))</f>
        <v/>
      </c>
      <c r="M36" s="41" t="str">
        <f aca="true">IF($H36="","",IF($L36&lt;=0,"Bezahlt",IF(N($K36)&gt;0,"Teilbezahlt",IF(AND($I36&lt;&gt;"",$I36&lt;TODAY()),"Überfällig","Offen"))))</f>
        <v/>
      </c>
      <c r="N36" s="28" t="str">
        <f aca="true">IF(AND($L36&lt;&gt;"",$L36&gt;0,$I36&lt;&gt;"",$I36&lt;TODAY()),TODAY()-$I36,"")</f>
        <v/>
      </c>
      <c r="O36" s="42"/>
    </row>
    <row r="37" customFormat="false" ht="16.5" hidden="false" customHeight="true" outlineLevel="0" collapsed="false">
      <c r="A37" s="43"/>
      <c r="B37" s="44"/>
      <c r="C37" s="45"/>
      <c r="D37" s="45"/>
      <c r="E37" s="46"/>
      <c r="F37" s="47"/>
      <c r="G37" s="29" t="str">
        <f aca="false">IF($E37="","",$E37*$F37)</f>
        <v/>
      </c>
      <c r="H37" s="29" t="str">
        <f aca="false">IF($E37="","",$E37+$G37)</f>
        <v/>
      </c>
      <c r="I37" s="44"/>
      <c r="J37" s="44"/>
      <c r="K37" s="46"/>
      <c r="L37" s="29" t="str">
        <f aca="false">IF($E37="","",$H37-N($K37))</f>
        <v/>
      </c>
      <c r="M37" s="41" t="str">
        <f aca="true">IF($H37="","",IF($L37&lt;=0,"Bezahlt",IF(N($K37)&gt;0,"Teilbezahlt",IF(AND($I37&lt;&gt;"",$I37&lt;TODAY()),"Überfällig","Offen"))))</f>
        <v/>
      </c>
      <c r="N37" s="28" t="str">
        <f aca="true">IF(AND($L37&lt;&gt;"",$L37&gt;0,$I37&lt;&gt;"",$I37&lt;TODAY()),TODAY()-$I37,"")</f>
        <v/>
      </c>
      <c r="O37" s="43"/>
    </row>
    <row r="38" customFormat="false" ht="16.5" hidden="false" customHeight="true" outlineLevel="0" collapsed="false">
      <c r="A38" s="18"/>
      <c r="B38" s="38"/>
      <c r="C38" s="39"/>
      <c r="D38" s="39"/>
      <c r="E38" s="19"/>
      <c r="F38" s="40"/>
      <c r="G38" s="29" t="str">
        <f aca="false">IF($E38="","",$E38*$F38)</f>
        <v/>
      </c>
      <c r="H38" s="29" t="str">
        <f aca="false">IF($E38="","",$E38+$G38)</f>
        <v/>
      </c>
      <c r="I38" s="38"/>
      <c r="J38" s="38"/>
      <c r="K38" s="19"/>
      <c r="L38" s="29" t="str">
        <f aca="false">IF($E38="","",$H38-N($K38))</f>
        <v/>
      </c>
      <c r="M38" s="41" t="str">
        <f aca="true">IF($H38="","",IF($L38&lt;=0,"Bezahlt",IF(N($K38)&gt;0,"Teilbezahlt",IF(AND($I38&lt;&gt;"",$I38&lt;TODAY()),"Überfällig","Offen"))))</f>
        <v/>
      </c>
      <c r="N38" s="28" t="str">
        <f aca="true">IF(AND($L38&lt;&gt;"",$L38&gt;0,$I38&lt;&gt;"",$I38&lt;TODAY()),TODAY()-$I38,"")</f>
        <v/>
      </c>
      <c r="O38" s="42"/>
    </row>
    <row r="39" customFormat="false" ht="16.5" hidden="false" customHeight="true" outlineLevel="0" collapsed="false">
      <c r="A39" s="43"/>
      <c r="B39" s="44"/>
      <c r="C39" s="45"/>
      <c r="D39" s="45"/>
      <c r="E39" s="46"/>
      <c r="F39" s="47"/>
      <c r="G39" s="29" t="str">
        <f aca="false">IF($E39="","",$E39*$F39)</f>
        <v/>
      </c>
      <c r="H39" s="29" t="str">
        <f aca="false">IF($E39="","",$E39+$G39)</f>
        <v/>
      </c>
      <c r="I39" s="44"/>
      <c r="J39" s="44"/>
      <c r="K39" s="46"/>
      <c r="L39" s="29" t="str">
        <f aca="false">IF($E39="","",$H39-N($K39))</f>
        <v/>
      </c>
      <c r="M39" s="41" t="str">
        <f aca="true">IF($H39="","",IF($L39&lt;=0,"Bezahlt",IF(N($K39)&gt;0,"Teilbezahlt",IF(AND($I39&lt;&gt;"",$I39&lt;TODAY()),"Überfällig","Offen"))))</f>
        <v/>
      </c>
      <c r="N39" s="28" t="str">
        <f aca="true">IF(AND($L39&lt;&gt;"",$L39&gt;0,$I39&lt;&gt;"",$I39&lt;TODAY()),TODAY()-$I39,"")</f>
        <v/>
      </c>
      <c r="O39" s="43"/>
    </row>
    <row r="40" customFormat="false" ht="16.5" hidden="false" customHeight="true" outlineLevel="0" collapsed="false">
      <c r="A40" s="18"/>
      <c r="B40" s="38"/>
      <c r="C40" s="39"/>
      <c r="D40" s="39"/>
      <c r="E40" s="19"/>
      <c r="F40" s="40"/>
      <c r="G40" s="29" t="str">
        <f aca="false">IF($E40="","",$E40*$F40)</f>
        <v/>
      </c>
      <c r="H40" s="29" t="str">
        <f aca="false">IF($E40="","",$E40+$G40)</f>
        <v/>
      </c>
      <c r="I40" s="38"/>
      <c r="J40" s="38"/>
      <c r="K40" s="19"/>
      <c r="L40" s="29" t="str">
        <f aca="false">IF($E40="","",$H40-N($K40))</f>
        <v/>
      </c>
      <c r="M40" s="41" t="str">
        <f aca="true">IF($H40="","",IF($L40&lt;=0,"Bezahlt",IF(N($K40)&gt;0,"Teilbezahlt",IF(AND($I40&lt;&gt;"",$I40&lt;TODAY()),"Überfällig","Offen"))))</f>
        <v/>
      </c>
      <c r="N40" s="28" t="str">
        <f aca="true">IF(AND($L40&lt;&gt;"",$L40&gt;0,$I40&lt;&gt;"",$I40&lt;TODAY()),TODAY()-$I40,"")</f>
        <v/>
      </c>
      <c r="O40" s="42"/>
    </row>
    <row r="41" customFormat="false" ht="16.5" hidden="false" customHeight="true" outlineLevel="0" collapsed="false">
      <c r="A41" s="43"/>
      <c r="B41" s="44"/>
      <c r="C41" s="45"/>
      <c r="D41" s="45"/>
      <c r="E41" s="46"/>
      <c r="F41" s="47"/>
      <c r="G41" s="29" t="str">
        <f aca="false">IF($E41="","",$E41*$F41)</f>
        <v/>
      </c>
      <c r="H41" s="29" t="str">
        <f aca="false">IF($E41="","",$E41+$G41)</f>
        <v/>
      </c>
      <c r="I41" s="44"/>
      <c r="J41" s="44"/>
      <c r="K41" s="46"/>
      <c r="L41" s="29" t="str">
        <f aca="false">IF($E41="","",$H41-N($K41))</f>
        <v/>
      </c>
      <c r="M41" s="41" t="str">
        <f aca="true">IF($H41="","",IF($L41&lt;=0,"Bezahlt",IF(N($K41)&gt;0,"Teilbezahlt",IF(AND($I41&lt;&gt;"",$I41&lt;TODAY()),"Überfällig","Offen"))))</f>
        <v/>
      </c>
      <c r="N41" s="28" t="str">
        <f aca="true">IF(AND($L41&lt;&gt;"",$L41&gt;0,$I41&lt;&gt;"",$I41&lt;TODAY()),TODAY()-$I41,"")</f>
        <v/>
      </c>
      <c r="O41" s="43"/>
    </row>
    <row r="42" customFormat="false" ht="16.5" hidden="false" customHeight="true" outlineLevel="0" collapsed="false">
      <c r="A42" s="18"/>
      <c r="B42" s="38"/>
      <c r="C42" s="39"/>
      <c r="D42" s="39"/>
      <c r="E42" s="19"/>
      <c r="F42" s="40"/>
      <c r="G42" s="29" t="str">
        <f aca="false">IF($E42="","",$E42*$F42)</f>
        <v/>
      </c>
      <c r="H42" s="29" t="str">
        <f aca="false">IF($E42="","",$E42+$G42)</f>
        <v/>
      </c>
      <c r="I42" s="38"/>
      <c r="J42" s="38"/>
      <c r="K42" s="19"/>
      <c r="L42" s="29" t="str">
        <f aca="false">IF($E42="","",$H42-N($K42))</f>
        <v/>
      </c>
      <c r="M42" s="41" t="str">
        <f aca="true">IF($H42="","",IF($L42&lt;=0,"Bezahlt",IF(N($K42)&gt;0,"Teilbezahlt",IF(AND($I42&lt;&gt;"",$I42&lt;TODAY()),"Überfällig","Offen"))))</f>
        <v/>
      </c>
      <c r="N42" s="28" t="str">
        <f aca="true">IF(AND($L42&lt;&gt;"",$L42&gt;0,$I42&lt;&gt;"",$I42&lt;TODAY()),TODAY()-$I42,"")</f>
        <v/>
      </c>
      <c r="O42" s="42"/>
    </row>
    <row r="43" customFormat="false" ht="16.5" hidden="false" customHeight="true" outlineLevel="0" collapsed="false">
      <c r="A43" s="43"/>
      <c r="B43" s="44"/>
      <c r="C43" s="45"/>
      <c r="D43" s="45"/>
      <c r="E43" s="46"/>
      <c r="F43" s="47"/>
      <c r="G43" s="29" t="str">
        <f aca="false">IF($E43="","",$E43*$F43)</f>
        <v/>
      </c>
      <c r="H43" s="29" t="str">
        <f aca="false">IF($E43="","",$E43+$G43)</f>
        <v/>
      </c>
      <c r="I43" s="44"/>
      <c r="J43" s="44"/>
      <c r="K43" s="46"/>
      <c r="L43" s="29" t="str">
        <f aca="false">IF($E43="","",$H43-N($K43))</f>
        <v/>
      </c>
      <c r="M43" s="41" t="str">
        <f aca="true">IF($H43="","",IF($L43&lt;=0,"Bezahlt",IF(N($K43)&gt;0,"Teilbezahlt",IF(AND($I43&lt;&gt;"",$I43&lt;TODAY()),"Überfällig","Offen"))))</f>
        <v/>
      </c>
      <c r="N43" s="28" t="str">
        <f aca="true">IF(AND($L43&lt;&gt;"",$L43&gt;0,$I43&lt;&gt;"",$I43&lt;TODAY()),TODAY()-$I43,"")</f>
        <v/>
      </c>
      <c r="O43" s="43"/>
    </row>
    <row r="44" customFormat="false" ht="16.5" hidden="false" customHeight="true" outlineLevel="0" collapsed="false">
      <c r="A44" s="18"/>
      <c r="B44" s="38"/>
      <c r="C44" s="39"/>
      <c r="D44" s="39"/>
      <c r="E44" s="19"/>
      <c r="F44" s="40"/>
      <c r="G44" s="29" t="str">
        <f aca="false">IF($E44="","",$E44*$F44)</f>
        <v/>
      </c>
      <c r="H44" s="29" t="str">
        <f aca="false">IF($E44="","",$E44+$G44)</f>
        <v/>
      </c>
      <c r="I44" s="38"/>
      <c r="J44" s="38"/>
      <c r="K44" s="19"/>
      <c r="L44" s="29" t="str">
        <f aca="false">IF($E44="","",$H44-N($K44))</f>
        <v/>
      </c>
      <c r="M44" s="41" t="str">
        <f aca="true">IF($H44="","",IF($L44&lt;=0,"Bezahlt",IF(N($K44)&gt;0,"Teilbezahlt",IF(AND($I44&lt;&gt;"",$I44&lt;TODAY()),"Überfällig","Offen"))))</f>
        <v/>
      </c>
      <c r="N44" s="28" t="str">
        <f aca="true">IF(AND($L44&lt;&gt;"",$L44&gt;0,$I44&lt;&gt;"",$I44&lt;TODAY()),TODAY()-$I44,"")</f>
        <v/>
      </c>
      <c r="O44" s="42"/>
    </row>
    <row r="45" customFormat="false" ht="16.5" hidden="false" customHeight="true" outlineLevel="0" collapsed="false">
      <c r="A45" s="43"/>
      <c r="B45" s="44"/>
      <c r="C45" s="45"/>
      <c r="D45" s="45"/>
      <c r="E45" s="46"/>
      <c r="F45" s="47"/>
      <c r="G45" s="29" t="str">
        <f aca="false">IF($E45="","",$E45*$F45)</f>
        <v/>
      </c>
      <c r="H45" s="29" t="str">
        <f aca="false">IF($E45="","",$E45+$G45)</f>
        <v/>
      </c>
      <c r="I45" s="44"/>
      <c r="J45" s="44"/>
      <c r="K45" s="46"/>
      <c r="L45" s="29" t="str">
        <f aca="false">IF($E45="","",$H45-N($K45))</f>
        <v/>
      </c>
      <c r="M45" s="41" t="str">
        <f aca="true">IF($H45="","",IF($L45&lt;=0,"Bezahlt",IF(N($K45)&gt;0,"Teilbezahlt",IF(AND($I45&lt;&gt;"",$I45&lt;TODAY()),"Überfällig","Offen"))))</f>
        <v/>
      </c>
      <c r="N45" s="28" t="str">
        <f aca="true">IF(AND($L45&lt;&gt;"",$L45&gt;0,$I45&lt;&gt;"",$I45&lt;TODAY()),TODAY()-$I45,"")</f>
        <v/>
      </c>
      <c r="O45" s="43"/>
    </row>
    <row r="46" customFormat="false" ht="16.5" hidden="false" customHeight="true" outlineLevel="0" collapsed="false">
      <c r="A46" s="18"/>
      <c r="B46" s="38"/>
      <c r="C46" s="39"/>
      <c r="D46" s="39"/>
      <c r="E46" s="19"/>
      <c r="F46" s="40"/>
      <c r="G46" s="29" t="str">
        <f aca="false">IF($E46="","",$E46*$F46)</f>
        <v/>
      </c>
      <c r="H46" s="29" t="str">
        <f aca="false">IF($E46="","",$E46+$G46)</f>
        <v/>
      </c>
      <c r="I46" s="38"/>
      <c r="J46" s="38"/>
      <c r="K46" s="19"/>
      <c r="L46" s="29" t="str">
        <f aca="false">IF($E46="","",$H46-N($K46))</f>
        <v/>
      </c>
      <c r="M46" s="41" t="str">
        <f aca="true">IF($H46="","",IF($L46&lt;=0,"Bezahlt",IF(N($K46)&gt;0,"Teilbezahlt",IF(AND($I46&lt;&gt;"",$I46&lt;TODAY()),"Überfällig","Offen"))))</f>
        <v/>
      </c>
      <c r="N46" s="28" t="str">
        <f aca="true">IF(AND($L46&lt;&gt;"",$L46&gt;0,$I46&lt;&gt;"",$I46&lt;TODAY()),TODAY()-$I46,"")</f>
        <v/>
      </c>
      <c r="O46" s="42"/>
    </row>
    <row r="47" customFormat="false" ht="16.5" hidden="false" customHeight="true" outlineLevel="0" collapsed="false">
      <c r="A47" s="43"/>
      <c r="B47" s="44"/>
      <c r="C47" s="45"/>
      <c r="D47" s="45"/>
      <c r="E47" s="46"/>
      <c r="F47" s="47"/>
      <c r="G47" s="29" t="str">
        <f aca="false">IF($E47="","",$E47*$F47)</f>
        <v/>
      </c>
      <c r="H47" s="29" t="str">
        <f aca="false">IF($E47="","",$E47+$G47)</f>
        <v/>
      </c>
      <c r="I47" s="44"/>
      <c r="J47" s="44"/>
      <c r="K47" s="46"/>
      <c r="L47" s="29" t="str">
        <f aca="false">IF($E47="","",$H47-N($K47))</f>
        <v/>
      </c>
      <c r="M47" s="41" t="str">
        <f aca="true">IF($H47="","",IF($L47&lt;=0,"Bezahlt",IF(N($K47)&gt;0,"Teilbezahlt",IF(AND($I47&lt;&gt;"",$I47&lt;TODAY()),"Überfällig","Offen"))))</f>
        <v/>
      </c>
      <c r="N47" s="28" t="str">
        <f aca="true">IF(AND($L47&lt;&gt;"",$L47&gt;0,$I47&lt;&gt;"",$I47&lt;TODAY()),TODAY()-$I47,"")</f>
        <v/>
      </c>
      <c r="O47" s="43"/>
    </row>
    <row r="48" customFormat="false" ht="16.5" hidden="false" customHeight="true" outlineLevel="0" collapsed="false">
      <c r="A48" s="18"/>
      <c r="B48" s="38"/>
      <c r="C48" s="39"/>
      <c r="D48" s="39"/>
      <c r="E48" s="19"/>
      <c r="F48" s="40"/>
      <c r="G48" s="29" t="str">
        <f aca="false">IF($E48="","",$E48*$F48)</f>
        <v/>
      </c>
      <c r="H48" s="29" t="str">
        <f aca="false">IF($E48="","",$E48+$G48)</f>
        <v/>
      </c>
      <c r="I48" s="38"/>
      <c r="J48" s="38"/>
      <c r="K48" s="19"/>
      <c r="L48" s="29" t="str">
        <f aca="false">IF($E48="","",$H48-N($K48))</f>
        <v/>
      </c>
      <c r="M48" s="41" t="str">
        <f aca="true">IF($H48="","",IF($L48&lt;=0,"Bezahlt",IF(N($K48)&gt;0,"Teilbezahlt",IF(AND($I48&lt;&gt;"",$I48&lt;TODAY()),"Überfällig","Offen"))))</f>
        <v/>
      </c>
      <c r="N48" s="28" t="str">
        <f aca="true">IF(AND($L48&lt;&gt;"",$L48&gt;0,$I48&lt;&gt;"",$I48&lt;TODAY()),TODAY()-$I48,"")</f>
        <v/>
      </c>
      <c r="O48" s="42"/>
    </row>
    <row r="49" customFormat="false" ht="16.5" hidden="false" customHeight="true" outlineLevel="0" collapsed="false">
      <c r="A49" s="43"/>
      <c r="B49" s="44"/>
      <c r="C49" s="45"/>
      <c r="D49" s="45"/>
      <c r="E49" s="46"/>
      <c r="F49" s="47"/>
      <c r="G49" s="29" t="str">
        <f aca="false">IF($E49="","",$E49*$F49)</f>
        <v/>
      </c>
      <c r="H49" s="29" t="str">
        <f aca="false">IF($E49="","",$E49+$G49)</f>
        <v/>
      </c>
      <c r="I49" s="44"/>
      <c r="J49" s="44"/>
      <c r="K49" s="46"/>
      <c r="L49" s="29" t="str">
        <f aca="false">IF($E49="","",$H49-N($K49))</f>
        <v/>
      </c>
      <c r="M49" s="41" t="str">
        <f aca="true">IF($H49="","",IF($L49&lt;=0,"Bezahlt",IF(N($K49)&gt;0,"Teilbezahlt",IF(AND($I49&lt;&gt;"",$I49&lt;TODAY()),"Überfällig","Offen"))))</f>
        <v/>
      </c>
      <c r="N49" s="28" t="str">
        <f aca="true">IF(AND($L49&lt;&gt;"",$L49&gt;0,$I49&lt;&gt;"",$I49&lt;TODAY()),TODAY()-$I49,"")</f>
        <v/>
      </c>
      <c r="O49" s="43"/>
    </row>
    <row r="50" customFormat="false" ht="16.5" hidden="false" customHeight="true" outlineLevel="0" collapsed="false">
      <c r="A50" s="18"/>
      <c r="B50" s="38"/>
      <c r="C50" s="39"/>
      <c r="D50" s="39"/>
      <c r="E50" s="19"/>
      <c r="F50" s="40"/>
      <c r="G50" s="29" t="str">
        <f aca="false">IF($E50="","",$E50*$F50)</f>
        <v/>
      </c>
      <c r="H50" s="29" t="str">
        <f aca="false">IF($E50="","",$E50+$G50)</f>
        <v/>
      </c>
      <c r="I50" s="38"/>
      <c r="J50" s="38"/>
      <c r="K50" s="19"/>
      <c r="L50" s="29" t="str">
        <f aca="false">IF($E50="","",$H50-N($K50))</f>
        <v/>
      </c>
      <c r="M50" s="41" t="str">
        <f aca="true">IF($H50="","",IF($L50&lt;=0,"Bezahlt",IF(N($K50)&gt;0,"Teilbezahlt",IF(AND($I50&lt;&gt;"",$I50&lt;TODAY()),"Überfällig","Offen"))))</f>
        <v/>
      </c>
      <c r="N50" s="28" t="str">
        <f aca="true">IF(AND($L50&lt;&gt;"",$L50&gt;0,$I50&lt;&gt;"",$I50&lt;TODAY()),TODAY()-$I50,"")</f>
        <v/>
      </c>
      <c r="O50" s="42"/>
    </row>
    <row r="51" customFormat="false" ht="16.5" hidden="false" customHeight="true" outlineLevel="0" collapsed="false">
      <c r="A51" s="43"/>
      <c r="B51" s="44"/>
      <c r="C51" s="45"/>
      <c r="D51" s="45"/>
      <c r="E51" s="46"/>
      <c r="F51" s="47"/>
      <c r="G51" s="29" t="str">
        <f aca="false">IF($E51="","",$E51*$F51)</f>
        <v/>
      </c>
      <c r="H51" s="29" t="str">
        <f aca="false">IF($E51="","",$E51+$G51)</f>
        <v/>
      </c>
      <c r="I51" s="44"/>
      <c r="J51" s="44"/>
      <c r="K51" s="46"/>
      <c r="L51" s="29" t="str">
        <f aca="false">IF($E51="","",$H51-N($K51))</f>
        <v/>
      </c>
      <c r="M51" s="41" t="str">
        <f aca="true">IF($H51="","",IF($L51&lt;=0,"Bezahlt",IF(N($K51)&gt;0,"Teilbezahlt",IF(AND($I51&lt;&gt;"",$I51&lt;TODAY()),"Überfällig","Offen"))))</f>
        <v/>
      </c>
      <c r="N51" s="28" t="str">
        <f aca="true">IF(AND($L51&lt;&gt;"",$L51&gt;0,$I51&lt;&gt;"",$I51&lt;TODAY()),TODAY()-$I51,"")</f>
        <v/>
      </c>
      <c r="O51" s="43"/>
    </row>
    <row r="52" customFormat="false" ht="16.5" hidden="false" customHeight="true" outlineLevel="0" collapsed="false">
      <c r="A52" s="18"/>
      <c r="B52" s="38"/>
      <c r="C52" s="39"/>
      <c r="D52" s="39"/>
      <c r="E52" s="19"/>
      <c r="F52" s="40"/>
      <c r="G52" s="29" t="str">
        <f aca="false">IF($E52="","",$E52*$F52)</f>
        <v/>
      </c>
      <c r="H52" s="29" t="str">
        <f aca="false">IF($E52="","",$E52+$G52)</f>
        <v/>
      </c>
      <c r="I52" s="38"/>
      <c r="J52" s="38"/>
      <c r="K52" s="19"/>
      <c r="L52" s="29" t="str">
        <f aca="false">IF($E52="","",$H52-N($K52))</f>
        <v/>
      </c>
      <c r="M52" s="41" t="str">
        <f aca="true">IF($H52="","",IF($L52&lt;=0,"Bezahlt",IF(N($K52)&gt;0,"Teilbezahlt",IF(AND($I52&lt;&gt;"",$I52&lt;TODAY()),"Überfällig","Offen"))))</f>
        <v/>
      </c>
      <c r="N52" s="28" t="str">
        <f aca="true">IF(AND($L52&lt;&gt;"",$L52&gt;0,$I52&lt;&gt;"",$I52&lt;TODAY()),TODAY()-$I52,"")</f>
        <v/>
      </c>
      <c r="O52" s="42"/>
    </row>
    <row r="53" customFormat="false" ht="16.5" hidden="false" customHeight="true" outlineLevel="0" collapsed="false">
      <c r="A53" s="43"/>
      <c r="B53" s="44"/>
      <c r="C53" s="45"/>
      <c r="D53" s="45"/>
      <c r="E53" s="46"/>
      <c r="F53" s="47"/>
      <c r="G53" s="29" t="str">
        <f aca="false">IF($E53="","",$E53*$F53)</f>
        <v/>
      </c>
      <c r="H53" s="29" t="str">
        <f aca="false">IF($E53="","",$E53+$G53)</f>
        <v/>
      </c>
      <c r="I53" s="44"/>
      <c r="J53" s="44"/>
      <c r="K53" s="46"/>
      <c r="L53" s="29" t="str">
        <f aca="false">IF($E53="","",$H53-N($K53))</f>
        <v/>
      </c>
      <c r="M53" s="41" t="str">
        <f aca="true">IF($H53="","",IF($L53&lt;=0,"Bezahlt",IF(N($K53)&gt;0,"Teilbezahlt",IF(AND($I53&lt;&gt;"",$I53&lt;TODAY()),"Überfällig","Offen"))))</f>
        <v/>
      </c>
      <c r="N53" s="28" t="str">
        <f aca="true">IF(AND($L53&lt;&gt;"",$L53&gt;0,$I53&lt;&gt;"",$I53&lt;TODAY()),TODAY()-$I53,"")</f>
        <v/>
      </c>
      <c r="O53" s="43"/>
    </row>
    <row r="54" customFormat="false" ht="16.5" hidden="false" customHeight="true" outlineLevel="0" collapsed="false">
      <c r="A54" s="18"/>
      <c r="B54" s="38"/>
      <c r="C54" s="39"/>
      <c r="D54" s="39"/>
      <c r="E54" s="19"/>
      <c r="F54" s="40"/>
      <c r="G54" s="29" t="str">
        <f aca="false">IF($E54="","",$E54*$F54)</f>
        <v/>
      </c>
      <c r="H54" s="29" t="str">
        <f aca="false">IF($E54="","",$E54+$G54)</f>
        <v/>
      </c>
      <c r="I54" s="38"/>
      <c r="J54" s="38"/>
      <c r="K54" s="19"/>
      <c r="L54" s="29" t="str">
        <f aca="false">IF($E54="","",$H54-N($K54))</f>
        <v/>
      </c>
      <c r="M54" s="41" t="str">
        <f aca="true">IF($H54="","",IF($L54&lt;=0,"Bezahlt",IF(N($K54)&gt;0,"Teilbezahlt",IF(AND($I54&lt;&gt;"",$I54&lt;TODAY()),"Überfällig","Offen"))))</f>
        <v/>
      </c>
      <c r="N54" s="28" t="str">
        <f aca="true">IF(AND($L54&lt;&gt;"",$L54&gt;0,$I54&lt;&gt;"",$I54&lt;TODAY()),TODAY()-$I54,"")</f>
        <v/>
      </c>
      <c r="O54" s="42"/>
    </row>
    <row r="55" customFormat="false" ht="16.5" hidden="false" customHeight="true" outlineLevel="0" collapsed="false">
      <c r="A55" s="43"/>
      <c r="B55" s="44"/>
      <c r="C55" s="45"/>
      <c r="D55" s="45"/>
      <c r="E55" s="46"/>
      <c r="F55" s="47"/>
      <c r="G55" s="29" t="str">
        <f aca="false">IF($E55="","",$E55*$F55)</f>
        <v/>
      </c>
      <c r="H55" s="29" t="str">
        <f aca="false">IF($E55="","",$E55+$G55)</f>
        <v/>
      </c>
      <c r="I55" s="44"/>
      <c r="J55" s="44"/>
      <c r="K55" s="46"/>
      <c r="L55" s="29" t="str">
        <f aca="false">IF($E55="","",$H55-N($K55))</f>
        <v/>
      </c>
      <c r="M55" s="41" t="str">
        <f aca="true">IF($H55="","",IF($L55&lt;=0,"Bezahlt",IF(N($K55)&gt;0,"Teilbezahlt",IF(AND($I55&lt;&gt;"",$I55&lt;TODAY()),"Überfällig","Offen"))))</f>
        <v/>
      </c>
      <c r="N55" s="28" t="str">
        <f aca="true">IF(AND($L55&lt;&gt;"",$L55&gt;0,$I55&lt;&gt;"",$I55&lt;TODAY()),TODAY()-$I55,"")</f>
        <v/>
      </c>
      <c r="O55" s="43"/>
    </row>
    <row r="56" customFormat="false" ht="16.5" hidden="false" customHeight="true" outlineLevel="0" collapsed="false">
      <c r="A56" s="18"/>
      <c r="B56" s="38"/>
      <c r="C56" s="39"/>
      <c r="D56" s="39"/>
      <c r="E56" s="19"/>
      <c r="F56" s="40"/>
      <c r="G56" s="29" t="str">
        <f aca="false">IF($E56="","",$E56*$F56)</f>
        <v/>
      </c>
      <c r="H56" s="29" t="str">
        <f aca="false">IF($E56="","",$E56+$G56)</f>
        <v/>
      </c>
      <c r="I56" s="38"/>
      <c r="J56" s="38"/>
      <c r="K56" s="19"/>
      <c r="L56" s="29" t="str">
        <f aca="false">IF($E56="","",$H56-N($K56))</f>
        <v/>
      </c>
      <c r="M56" s="41" t="str">
        <f aca="true">IF($H56="","",IF($L56&lt;=0,"Bezahlt",IF(N($K56)&gt;0,"Teilbezahlt",IF(AND($I56&lt;&gt;"",$I56&lt;TODAY()),"Überfällig","Offen"))))</f>
        <v/>
      </c>
      <c r="N56" s="28" t="str">
        <f aca="true">IF(AND($L56&lt;&gt;"",$L56&gt;0,$I56&lt;&gt;"",$I56&lt;TODAY()),TODAY()-$I56,"")</f>
        <v/>
      </c>
      <c r="O56" s="42"/>
    </row>
    <row r="57" customFormat="false" ht="16.5" hidden="false" customHeight="true" outlineLevel="0" collapsed="false">
      <c r="A57" s="43"/>
      <c r="B57" s="44"/>
      <c r="C57" s="45"/>
      <c r="D57" s="45"/>
      <c r="E57" s="46"/>
      <c r="F57" s="47"/>
      <c r="G57" s="29" t="str">
        <f aca="false">IF($E57="","",$E57*$F57)</f>
        <v/>
      </c>
      <c r="H57" s="29" t="str">
        <f aca="false">IF($E57="","",$E57+$G57)</f>
        <v/>
      </c>
      <c r="I57" s="44"/>
      <c r="J57" s="44"/>
      <c r="K57" s="46"/>
      <c r="L57" s="29" t="str">
        <f aca="false">IF($E57="","",$H57-N($K57))</f>
        <v/>
      </c>
      <c r="M57" s="41" t="str">
        <f aca="true">IF($H57="","",IF($L57&lt;=0,"Bezahlt",IF(N($K57)&gt;0,"Teilbezahlt",IF(AND($I57&lt;&gt;"",$I57&lt;TODAY()),"Überfällig","Offen"))))</f>
        <v/>
      </c>
      <c r="N57" s="28" t="str">
        <f aca="true">IF(AND($L57&lt;&gt;"",$L57&gt;0,$I57&lt;&gt;"",$I57&lt;TODAY()),TODAY()-$I57,"")</f>
        <v/>
      </c>
      <c r="O57" s="43"/>
    </row>
    <row r="58" customFormat="false" ht="16.5" hidden="false" customHeight="true" outlineLevel="0" collapsed="false">
      <c r="A58" s="18"/>
      <c r="B58" s="38"/>
      <c r="C58" s="39"/>
      <c r="D58" s="39"/>
      <c r="E58" s="19"/>
      <c r="F58" s="40"/>
      <c r="G58" s="29" t="str">
        <f aca="false">IF($E58="","",$E58*$F58)</f>
        <v/>
      </c>
      <c r="H58" s="29" t="str">
        <f aca="false">IF($E58="","",$E58+$G58)</f>
        <v/>
      </c>
      <c r="I58" s="38"/>
      <c r="J58" s="38"/>
      <c r="K58" s="19"/>
      <c r="L58" s="29" t="str">
        <f aca="false">IF($E58="","",$H58-N($K58))</f>
        <v/>
      </c>
      <c r="M58" s="41" t="str">
        <f aca="true">IF($H58="","",IF($L58&lt;=0,"Bezahlt",IF(N($K58)&gt;0,"Teilbezahlt",IF(AND($I58&lt;&gt;"",$I58&lt;TODAY()),"Überfällig","Offen"))))</f>
        <v/>
      </c>
      <c r="N58" s="28" t="str">
        <f aca="true">IF(AND($L58&lt;&gt;"",$L58&gt;0,$I58&lt;&gt;"",$I58&lt;TODAY()),TODAY()-$I58,"")</f>
        <v/>
      </c>
      <c r="O58" s="42"/>
    </row>
    <row r="59" customFormat="false" ht="16.5" hidden="false" customHeight="true" outlineLevel="0" collapsed="false">
      <c r="A59" s="43"/>
      <c r="B59" s="44"/>
      <c r="C59" s="45"/>
      <c r="D59" s="45"/>
      <c r="E59" s="46"/>
      <c r="F59" s="47"/>
      <c r="G59" s="29" t="str">
        <f aca="false">IF($E59="","",$E59*$F59)</f>
        <v/>
      </c>
      <c r="H59" s="29" t="str">
        <f aca="false">IF($E59="","",$E59+$G59)</f>
        <v/>
      </c>
      <c r="I59" s="44"/>
      <c r="J59" s="44"/>
      <c r="K59" s="46"/>
      <c r="L59" s="29" t="str">
        <f aca="false">IF($E59="","",$H59-N($K59))</f>
        <v/>
      </c>
      <c r="M59" s="41" t="str">
        <f aca="true">IF($H59="","",IF($L59&lt;=0,"Bezahlt",IF(N($K59)&gt;0,"Teilbezahlt",IF(AND($I59&lt;&gt;"",$I59&lt;TODAY()),"Überfällig","Offen"))))</f>
        <v/>
      </c>
      <c r="N59" s="28" t="str">
        <f aca="true">IF(AND($L59&lt;&gt;"",$L59&gt;0,$I59&lt;&gt;"",$I59&lt;TODAY()),TODAY()-$I59,"")</f>
        <v/>
      </c>
      <c r="O59" s="43"/>
    </row>
    <row r="60" customFormat="false" ht="16.5" hidden="false" customHeight="true" outlineLevel="0" collapsed="false">
      <c r="A60" s="18"/>
      <c r="B60" s="38"/>
      <c r="C60" s="39"/>
      <c r="D60" s="39"/>
      <c r="E60" s="19"/>
      <c r="F60" s="40"/>
      <c r="G60" s="29" t="str">
        <f aca="false">IF($E60="","",$E60*$F60)</f>
        <v/>
      </c>
      <c r="H60" s="29" t="str">
        <f aca="false">IF($E60="","",$E60+$G60)</f>
        <v/>
      </c>
      <c r="I60" s="38"/>
      <c r="J60" s="38"/>
      <c r="K60" s="19"/>
      <c r="L60" s="29" t="str">
        <f aca="false">IF($E60="","",$H60-N($K60))</f>
        <v/>
      </c>
      <c r="M60" s="41" t="str">
        <f aca="true">IF($H60="","",IF($L60&lt;=0,"Bezahlt",IF(N($K60)&gt;0,"Teilbezahlt",IF(AND($I60&lt;&gt;"",$I60&lt;TODAY()),"Überfällig","Offen"))))</f>
        <v/>
      </c>
      <c r="N60" s="28" t="str">
        <f aca="true">IF(AND($L60&lt;&gt;"",$L60&gt;0,$I60&lt;&gt;"",$I60&lt;TODAY()),TODAY()-$I60,"")</f>
        <v/>
      </c>
      <c r="O60" s="42"/>
    </row>
    <row r="61" customFormat="false" ht="16.5" hidden="false" customHeight="true" outlineLevel="0" collapsed="false">
      <c r="A61" s="43"/>
      <c r="B61" s="44"/>
      <c r="C61" s="45"/>
      <c r="D61" s="45"/>
      <c r="E61" s="46"/>
      <c r="F61" s="47"/>
      <c r="G61" s="29" t="str">
        <f aca="false">IF($E61="","",$E61*$F61)</f>
        <v/>
      </c>
      <c r="H61" s="29" t="str">
        <f aca="false">IF($E61="","",$E61+$G61)</f>
        <v/>
      </c>
      <c r="I61" s="44"/>
      <c r="J61" s="44"/>
      <c r="K61" s="46"/>
      <c r="L61" s="29" t="str">
        <f aca="false">IF($E61="","",$H61-N($K61))</f>
        <v/>
      </c>
      <c r="M61" s="41" t="str">
        <f aca="true">IF($H61="","",IF($L61&lt;=0,"Bezahlt",IF(N($K61)&gt;0,"Teilbezahlt",IF(AND($I61&lt;&gt;"",$I61&lt;TODAY()),"Überfällig","Offen"))))</f>
        <v/>
      </c>
      <c r="N61" s="28" t="str">
        <f aca="true">IF(AND($L61&lt;&gt;"",$L61&gt;0,$I61&lt;&gt;"",$I61&lt;TODAY()),TODAY()-$I61,"")</f>
        <v/>
      </c>
      <c r="O61" s="43"/>
    </row>
    <row r="62" customFormat="false" ht="16.5" hidden="false" customHeight="true" outlineLevel="0" collapsed="false">
      <c r="A62" s="18"/>
      <c r="B62" s="38"/>
      <c r="C62" s="39"/>
      <c r="D62" s="39"/>
      <c r="E62" s="19"/>
      <c r="F62" s="40"/>
      <c r="G62" s="29" t="str">
        <f aca="false">IF($E62="","",$E62*$F62)</f>
        <v/>
      </c>
      <c r="H62" s="29" t="str">
        <f aca="false">IF($E62="","",$E62+$G62)</f>
        <v/>
      </c>
      <c r="I62" s="38"/>
      <c r="J62" s="38"/>
      <c r="K62" s="19"/>
      <c r="L62" s="29" t="str">
        <f aca="false">IF($E62="","",$H62-N($K62))</f>
        <v/>
      </c>
      <c r="M62" s="41" t="str">
        <f aca="true">IF($H62="","",IF($L62&lt;=0,"Bezahlt",IF(N($K62)&gt;0,"Teilbezahlt",IF(AND($I62&lt;&gt;"",$I62&lt;TODAY()),"Überfällig","Offen"))))</f>
        <v/>
      </c>
      <c r="N62" s="28" t="str">
        <f aca="true">IF(AND($L62&lt;&gt;"",$L62&gt;0,$I62&lt;&gt;"",$I62&lt;TODAY()),TODAY()-$I62,"")</f>
        <v/>
      </c>
      <c r="O62" s="42"/>
    </row>
    <row r="63" customFormat="false" ht="16.5" hidden="false" customHeight="true" outlineLevel="0" collapsed="false">
      <c r="A63" s="43"/>
      <c r="B63" s="44"/>
      <c r="C63" s="45"/>
      <c r="D63" s="45"/>
      <c r="E63" s="46"/>
      <c r="F63" s="47"/>
      <c r="G63" s="29" t="str">
        <f aca="false">IF($E63="","",$E63*$F63)</f>
        <v/>
      </c>
      <c r="H63" s="29" t="str">
        <f aca="false">IF($E63="","",$E63+$G63)</f>
        <v/>
      </c>
      <c r="I63" s="44"/>
      <c r="J63" s="44"/>
      <c r="K63" s="46"/>
      <c r="L63" s="29" t="str">
        <f aca="false">IF($E63="","",$H63-N($K63))</f>
        <v/>
      </c>
      <c r="M63" s="41" t="str">
        <f aca="true">IF($H63="","",IF($L63&lt;=0,"Bezahlt",IF(N($K63)&gt;0,"Teilbezahlt",IF(AND($I63&lt;&gt;"",$I63&lt;TODAY()),"Überfällig","Offen"))))</f>
        <v/>
      </c>
      <c r="N63" s="28" t="str">
        <f aca="true">IF(AND($L63&lt;&gt;"",$L63&gt;0,$I63&lt;&gt;"",$I63&lt;TODAY()),TODAY()-$I63,"")</f>
        <v/>
      </c>
      <c r="O63" s="43"/>
    </row>
  </sheetData>
  <autoFilter ref="A3:O63"/>
  <mergeCells count="2">
    <mergeCell ref="A1:O1"/>
    <mergeCell ref="A2:O2"/>
  </mergeCells>
  <conditionalFormatting sqref="M4:M63">
    <cfRule type="cellIs" priority="2" operator="equal" aboveAverage="0" equalAverage="0" bottom="0" percent="0" rank="0" text="" dxfId="14">
      <formula>"Bezahlt"</formula>
    </cfRule>
    <cfRule type="cellIs" priority="3" operator="equal" aboveAverage="0" equalAverage="0" bottom="0" percent="0" rank="0" text="" dxfId="15">
      <formula>"Offen"</formula>
    </cfRule>
    <cfRule type="cellIs" priority="4" operator="equal" aboveAverage="0" equalAverage="0" bottom="0" percent="0" rank="0" text="" dxfId="16">
      <formula>"Teilbezahlt"</formula>
    </cfRule>
    <cfRule type="cellIs" priority="5" operator="equal" aboveAverage="0" equalAverage="0" bottom="0" percent="0" rank="0" text="" dxfId="17">
      <formula>"Überfällig"</formula>
    </cfRule>
  </conditionalFormatting>
  <conditionalFormatting sqref="N4:N63">
    <cfRule type="cellIs" priority="6" operator="greaterThan" aboveAverage="0" equalAverage="0" bottom="0" percent="0" rank="0" text="" dxfId="18">
      <formula>0</formula>
    </cfRule>
  </conditionalFormatting>
  <dataValidations count="3">
    <dataValidation allowBlank="true" errorStyle="stop" operator="between" showDropDown="false" showErrorMessage="false" showInputMessage="false" sqref="C4:C63" type="list">
      <formula1>Listen!$B$6:$B$15</formula1>
      <formula2>0</formula2>
    </dataValidation>
    <dataValidation allowBlank="true" errorStyle="stop" operator="between" showDropDown="false" showErrorMessage="false" showInputMessage="false" sqref="F4:F63" type="list">
      <formula1>Listen!$E$6:$E$8</formula1>
      <formula2>0</formula2>
    </dataValidation>
    <dataValidation allowBlank="true" errorStyle="stop" operator="between" showDropDown="false" showErrorMessage="false" showInputMessage="false" sqref="O4:O63" type="list">
      <formula1>Listen!$H$6:$H$10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0A526"/>
    <pageSetUpPr fitToPage="false"/>
  </sheetPr>
  <dimension ref="B2:K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4" min="3" style="0" width="2"/>
    <col collapsed="false" customWidth="true" hidden="false" outlineLevel="0" max="5" min="5" style="0" width="24"/>
    <col collapsed="false" customWidth="true" hidden="false" outlineLevel="0" max="7" min="6" style="0" width="2"/>
    <col collapsed="false" customWidth="true" hidden="false" outlineLevel="0" max="8" min="8" style="0" width="24"/>
    <col collapsed="false" customWidth="true" hidden="false" outlineLevel="0" max="10" min="9" style="0" width="2"/>
    <col collapsed="false" customWidth="true" hidden="false" outlineLevel="0" max="11" min="11" style="0" width="24"/>
  </cols>
  <sheetData>
    <row r="2" customFormat="false" ht="25.5" hidden="false" customHeight="true" outlineLevel="0" collapsed="false">
      <c r="B2" s="48" t="s">
        <v>109</v>
      </c>
      <c r="C2" s="48"/>
      <c r="D2" s="48"/>
      <c r="E2" s="48"/>
      <c r="F2" s="48"/>
      <c r="G2" s="48"/>
      <c r="H2" s="48"/>
    </row>
    <row r="3" customFormat="false" ht="15" hidden="false" customHeight="false" outlineLevel="0" collapsed="false">
      <c r="B3" s="49" t="s">
        <v>110</v>
      </c>
      <c r="C3" s="49"/>
      <c r="D3" s="49"/>
      <c r="E3" s="49"/>
      <c r="F3" s="49"/>
      <c r="G3" s="49"/>
      <c r="H3" s="49"/>
    </row>
    <row r="5" customFormat="false" ht="15" hidden="false" customHeight="false" outlineLevel="0" collapsed="false">
      <c r="B5" s="50" t="s">
        <v>111</v>
      </c>
      <c r="E5" s="50" t="s">
        <v>112</v>
      </c>
      <c r="H5" s="50" t="s">
        <v>113</v>
      </c>
      <c r="K5" s="50" t="s">
        <v>114</v>
      </c>
    </row>
    <row r="6" customFormat="false" ht="15" hidden="false" customHeight="false" outlineLevel="0" collapsed="false">
      <c r="B6" s="39" t="s">
        <v>62</v>
      </c>
      <c r="E6" s="40" t="n">
        <v>0.19</v>
      </c>
      <c r="H6" s="39" t="s">
        <v>64</v>
      </c>
      <c r="K6" s="51" t="s">
        <v>5</v>
      </c>
    </row>
    <row r="7" customFormat="false" ht="15" hidden="false" customHeight="false" outlineLevel="0" collapsed="false">
      <c r="B7" s="52" t="s">
        <v>66</v>
      </c>
      <c r="E7" s="53" t="n">
        <v>0.07</v>
      </c>
      <c r="H7" s="52" t="s">
        <v>71</v>
      </c>
      <c r="K7" s="54" t="s">
        <v>17</v>
      </c>
    </row>
    <row r="8" customFormat="false" ht="15" hidden="false" customHeight="false" outlineLevel="0" collapsed="false">
      <c r="B8" s="39" t="s">
        <v>69</v>
      </c>
      <c r="E8" s="40" t="n">
        <v>0</v>
      </c>
      <c r="H8" s="39" t="s">
        <v>87</v>
      </c>
      <c r="K8" s="55" t="s">
        <v>20</v>
      </c>
    </row>
    <row r="9" customFormat="false" ht="15" hidden="false" customHeight="false" outlineLevel="0" collapsed="false">
      <c r="B9" s="52" t="s">
        <v>73</v>
      </c>
      <c r="H9" s="52" t="s">
        <v>115</v>
      </c>
      <c r="K9" s="56" t="s">
        <v>23</v>
      </c>
    </row>
    <row r="10" customFormat="false" ht="15" hidden="false" customHeight="false" outlineLevel="0" collapsed="false">
      <c r="B10" s="39" t="s">
        <v>76</v>
      </c>
      <c r="H10" s="39" t="s">
        <v>116</v>
      </c>
    </row>
    <row r="11" customFormat="false" ht="15" hidden="false" customHeight="false" outlineLevel="0" collapsed="false">
      <c r="B11" s="52" t="s">
        <v>79</v>
      </c>
    </row>
    <row r="12" customFormat="false" ht="15" hidden="false" customHeight="false" outlineLevel="0" collapsed="false">
      <c r="B12" s="39" t="s">
        <v>82</v>
      </c>
    </row>
    <row r="13" customFormat="false" ht="15" hidden="false" customHeight="false" outlineLevel="0" collapsed="false">
      <c r="B13" s="52" t="s">
        <v>85</v>
      </c>
    </row>
    <row r="14" customFormat="false" ht="15" hidden="false" customHeight="false" outlineLevel="0" collapsed="false">
      <c r="B14" s="39" t="s">
        <v>89</v>
      </c>
    </row>
    <row r="15" customFormat="false" ht="15" hidden="false" customHeight="false" outlineLevel="0" collapsed="false">
      <c r="B15" s="52" t="s">
        <v>92</v>
      </c>
    </row>
  </sheetData>
  <mergeCells count="2">
    <mergeCell ref="B2:H2"/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2026-07-10T05:38:16Z</dcterms:created>
  <dc:creator>openpyxl</dc:creator>
  <dc:description/>
  <dc:language>en-US</dc:language>
  <cp:lastModifiedBy/>
  <dcterms:modified xsi:type="dcterms:W3CDTF">2026-07-10T05:38:16Z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