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hnungsausgangsbuch" sheetId="1" state="visible" r:id="rId3"/>
    <sheet name="Auswertung" sheetId="2" state="visible" r:id="rId4"/>
    <sheet name="Stammdaten" sheetId="3" state="visible" r:id="rId5"/>
  </sheets>
  <definedNames>
    <definedName function="false" hidden="false" localSheetId="0" name="_xlnm.Print_Titles" vbProcedure="false">Rechnungsausgangsbuch!$12:$12</definedName>
    <definedName function="false" hidden="true" localSheetId="0" name="_xlnm._FilterDatabase" vbProcedure="false">Rechnungsausgangsbuch!$A$12:$U$212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<sst xmlns="http://schemas.openxmlformats.org/spreadsheetml/2006/main" count="308" uniqueCount="186">
  <si>
    <t xml:space="preserve">RECHNUNGSAUSGANGSBUCH</t>
  </si>
  <si>
    <t xml:space="preserve">Geschäftsjahr 2026  ·  Chronologische Erfassung aller Ausgangsrechnungen  ·  Vorerfassung für Buchhaltung und Umsatzsteuer-Voranmeldung</t>
  </si>
  <si>
    <t xml:space="preserve">Unternehmen</t>
  </si>
  <si>
    <t xml:space="preserve">Muster &amp; Partner Handelsgesellschaft mbH</t>
  </si>
  <si>
    <t xml:space="preserve">USt-IdNr.</t>
  </si>
  <si>
    <t xml:space="preserve">DE123456789</t>
  </si>
  <si>
    <t xml:space="preserve">Steuernummer</t>
  </si>
  <si>
    <t xml:space="preserve">12/345/67890</t>
  </si>
  <si>
    <t xml:space="preserve">Geschäftsjahr</t>
  </si>
  <si>
    <t xml:space="preserve">Nummernkreis</t>
  </si>
  <si>
    <t xml:space="preserve">RE-2026-###</t>
  </si>
  <si>
    <t xml:space="preserve">Stand</t>
  </si>
  <si>
    <t xml:space="preserve">Blatt</t>
  </si>
  <si>
    <t xml:space="preserve">1 von 1</t>
  </si>
  <si>
    <t xml:space="preserve">RECHNUNGEN</t>
  </si>
  <si>
    <t xml:space="preserve">NETTO GESAMT</t>
  </si>
  <si>
    <t xml:space="preserve">UMSATZSTEUER</t>
  </si>
  <si>
    <t xml:space="preserve">BRUTTO GESAMT</t>
  </si>
  <si>
    <t xml:space="preserve">ZAHLUNGSEINGANG</t>
  </si>
  <si>
    <t xml:space="preserve">OFFENE POSTEN</t>
  </si>
  <si>
    <t xml:space="preserve">DAVON ÜBERFÄLLIG</t>
  </si>
  <si>
    <t xml:space="preserve">Ø RECHNUNGSWERT</t>
  </si>
  <si>
    <t xml:space="preserve">ZAHLUNGSQUOTE</t>
  </si>
  <si>
    <t xml:space="preserve">Legende:</t>
  </si>
  <si>
    <t xml:space="preserve">Eingabefeld</t>
  </si>
  <si>
    <t xml:space="preserve">Automatische Berechnung</t>
  </si>
  <si>
    <t xml:space="preserve">Kunde, Erlöskonto, USt-Satz und Zahlungsart über Auswahlliste wählen (Stammdaten). Kd-Nr., Land, USt, Brutto, Fälligkeit, offener Betrag und Status werden automatisch ermittelt. Neue Zeilen einfach unterhalb weiterführen – Formeln reichen bis Zeile 212.</t>
  </si>
  <si>
    <t xml:space="preserve">Nr.</t>
  </si>
  <si>
    <t xml:space="preserve">Rechnungs-
datum</t>
  </si>
  <si>
    <t xml:space="preserve">Rechnungs-Nr.</t>
  </si>
  <si>
    <t xml:space="preserve">Kunde</t>
  </si>
  <si>
    <t xml:space="preserve">Kd-Nr.</t>
  </si>
  <si>
    <t xml:space="preserve">Land</t>
  </si>
  <si>
    <t xml:space="preserve">Leistungsbeschreibung</t>
  </si>
  <si>
    <t xml:space="preserve">Leistungs-
datum</t>
  </si>
  <si>
    <t xml:space="preserve">Erlöskonto (SKR03)</t>
  </si>
  <si>
    <t xml:space="preserve">Netto</t>
  </si>
  <si>
    <t xml:space="preserve">USt-Satz</t>
  </si>
  <si>
    <t xml:space="preserve">USt-Betrag</t>
  </si>
  <si>
    <t xml:space="preserve">Brutto</t>
  </si>
  <si>
    <t xml:space="preserve">Zahlungs-
ziel (Tage)</t>
  </si>
  <si>
    <t xml:space="preserve">Fällig am</t>
  </si>
  <si>
    <t xml:space="preserve">Zahlungs-
eingang</t>
  </si>
  <si>
    <t xml:space="preserve">Gezahlt</t>
  </si>
  <si>
    <t xml:space="preserve">Offener
Betrag</t>
  </si>
  <si>
    <t xml:space="preserve">Status</t>
  </si>
  <si>
    <t xml:space="preserve">Zahlungsart</t>
  </si>
  <si>
    <t xml:space="preserve">Bemerkung</t>
  </si>
  <si>
    <t xml:space="preserve">RE-2026-001</t>
  </si>
  <si>
    <t xml:space="preserve">Nordlicht Verlag GmbH</t>
  </si>
  <si>
    <t xml:space="preserve">Satz- und Layoutarbeiten Ausgabe 1/2026</t>
  </si>
  <si>
    <t xml:space="preserve">8400 – Erlöse 19 % USt</t>
  </si>
  <si>
    <t xml:space="preserve">Überweisung</t>
  </si>
  <si>
    <t xml:space="preserve">RE-2026-002</t>
  </si>
  <si>
    <t xml:space="preserve">Kramer &amp; Söhne Bauelemente</t>
  </si>
  <si>
    <t xml:space="preserve">Wartungspauschale Q1/2026</t>
  </si>
  <si>
    <t xml:space="preserve">RE-2026-003</t>
  </si>
  <si>
    <t xml:space="preserve">Bergmann Apotheke</t>
  </si>
  <si>
    <t xml:space="preserve">Lieferung Verbrauchsmaterial</t>
  </si>
  <si>
    <t xml:space="preserve">8300 – Erlöse 7 % USt</t>
  </si>
  <si>
    <t xml:space="preserve">Lastschrift</t>
  </si>
  <si>
    <t xml:space="preserve">RE-2026-004</t>
  </si>
  <si>
    <t xml:space="preserve">Vinum Handels GmbH</t>
  </si>
  <si>
    <t xml:space="preserve">Warenlieferung Palette 12/26</t>
  </si>
  <si>
    <t xml:space="preserve">8125 – Innergem. Lieferung (steuerfrei)</t>
  </si>
  <si>
    <t xml:space="preserve">USt-IdNr. geprüft (qual. Bestätigung)</t>
  </si>
  <si>
    <t xml:space="preserve">RE-2026-005</t>
  </si>
  <si>
    <t xml:space="preserve">Weissbach Consulting</t>
  </si>
  <si>
    <t xml:space="preserve">Workshop Prozessanalyse (2 Tage)</t>
  </si>
  <si>
    <t xml:space="preserve">RE-2026-006</t>
  </si>
  <si>
    <t xml:space="preserve">Studio Dreiklang GbR</t>
  </si>
  <si>
    <t xml:space="preserve">Fotoproduktion Katalog Frühjahr</t>
  </si>
  <si>
    <t xml:space="preserve">PayPal</t>
  </si>
  <si>
    <t xml:space="preserve">RE-2026-007</t>
  </si>
  <si>
    <t xml:space="preserve">Elbtal Logistik AG</t>
  </si>
  <si>
    <t xml:space="preserve">Transportdienstleistung Februar</t>
  </si>
  <si>
    <t xml:space="preserve">RE-2026-008</t>
  </si>
  <si>
    <t xml:space="preserve">Delta Print SARL</t>
  </si>
  <si>
    <t xml:space="preserve">Beratungsleistung Digitaldruck</t>
  </si>
  <si>
    <t xml:space="preserve">8336 – Sonst. Leistung EU (Reverse Charge)</t>
  </si>
  <si>
    <t xml:space="preserve">Reverse Charge, § 13b UStG</t>
  </si>
  <si>
    <t xml:space="preserve">RE-2026-009</t>
  </si>
  <si>
    <t xml:space="preserve">Hofmann Metallbau e.K.</t>
  </si>
  <si>
    <t xml:space="preserve">Sonderanfertigung Geländer</t>
  </si>
  <si>
    <t xml:space="preserve">RE-2026-010</t>
  </si>
  <si>
    <t xml:space="preserve">Tiefsee Software GmbH</t>
  </si>
  <si>
    <t xml:space="preserve">Lizenzgebühr Jahresvertrag 2026</t>
  </si>
  <si>
    <t xml:space="preserve">RE-2026-011</t>
  </si>
  <si>
    <t xml:space="preserve">Kunsthaus Mühlenweg</t>
  </si>
  <si>
    <t xml:space="preserve">Katalogdruck Ausstellung Frühjahr</t>
  </si>
  <si>
    <t xml:space="preserve">RE-2026-012</t>
  </si>
  <si>
    <t xml:space="preserve">Novara Trading Ltd.</t>
  </si>
  <si>
    <t xml:space="preserve">Ausfuhrlieferung Ersatzteile</t>
  </si>
  <si>
    <t xml:space="preserve">8338 – Ausfuhrlieferung Drittland</t>
  </si>
  <si>
    <t xml:space="preserve">Ausfuhrnachweis liegt vor</t>
  </si>
  <si>
    <t xml:space="preserve">RE-2026-013</t>
  </si>
  <si>
    <t xml:space="preserve">Satz- und Layoutarbeiten Ausgabe 2/2026</t>
  </si>
  <si>
    <t xml:space="preserve">RE-2026-014</t>
  </si>
  <si>
    <t xml:space="preserve">Projektbegleitung März/April</t>
  </si>
  <si>
    <t xml:space="preserve">RE-2026-015</t>
  </si>
  <si>
    <t xml:space="preserve">Wartungspauschale Q2/2026</t>
  </si>
  <si>
    <t xml:space="preserve">RE-2026-016</t>
  </si>
  <si>
    <t xml:space="preserve">RE-2026-017</t>
  </si>
  <si>
    <t xml:space="preserve">Transportdienstleistung April</t>
  </si>
  <si>
    <t xml:space="preserve">RE-2026-018</t>
  </si>
  <si>
    <t xml:space="preserve">Warenlieferung Palette 19/26</t>
  </si>
  <si>
    <t xml:space="preserve">Teilzahlung erhalten, Restbetrag angemahnt</t>
  </si>
  <si>
    <t xml:space="preserve">RE-2026-019</t>
  </si>
  <si>
    <t xml:space="preserve">Bildbearbeitung Onlineshop</t>
  </si>
  <si>
    <t xml:space="preserve">RE-2026-020</t>
  </si>
  <si>
    <t xml:space="preserve">Individualentwicklung Schnittstelle</t>
  </si>
  <si>
    <t xml:space="preserve">Mahnstufe 1 versendet</t>
  </si>
  <si>
    <t xml:space="preserve">RE-2026-021</t>
  </si>
  <si>
    <t xml:space="preserve">Montage vor Ort inkl. Anfahrt</t>
  </si>
  <si>
    <t xml:space="preserve">RE-2026-022</t>
  </si>
  <si>
    <t xml:space="preserve">Beratungsleistung Farbmanagement</t>
  </si>
  <si>
    <t xml:space="preserve">RE-2026-023</t>
  </si>
  <si>
    <t xml:space="preserve">Korrektorat Sonderausgabe</t>
  </si>
  <si>
    <t xml:space="preserve">RE-2026-024</t>
  </si>
  <si>
    <t xml:space="preserve">Plakatserie Sommerausstellung</t>
  </si>
  <si>
    <t xml:space="preserve">RE-2026-025</t>
  </si>
  <si>
    <t xml:space="preserve">Ausfuhrlieferung Zubehörsatz</t>
  </si>
  <si>
    <t xml:space="preserve">Ausfuhrnachweis ausstehend</t>
  </si>
  <si>
    <t xml:space="preserve">RE-2026-026</t>
  </si>
  <si>
    <t xml:space="preserve">Transportdienstleistung Juni</t>
  </si>
  <si>
    <t xml:space="preserve">RE-2026-027</t>
  </si>
  <si>
    <t xml:space="preserve">Strategieworkshop Halbjahresreview</t>
  </si>
  <si>
    <t xml:space="preserve">RE-2026-028</t>
  </si>
  <si>
    <t xml:space="preserve">Ersatzteillieferung Beschläge</t>
  </si>
  <si>
    <t xml:space="preserve">SUMME</t>
  </si>
  <si>
    <t xml:space="preserve">AUSWERTUNG 2026</t>
  </si>
  <si>
    <t xml:space="preserve">Alle Werte werden automatisch aus dem Blatt „Rechnungsausgangsbuch“ berechnet – bitte hier keine Eingaben vornehmen.</t>
  </si>
  <si>
    <t xml:space="preserve">1 · Monatsübersicht Geschäftsjahr 2026</t>
  </si>
  <si>
    <t xml:space="preserve">4 · Kundenauswertung</t>
  </si>
  <si>
    <t xml:space="preserve">Monat</t>
  </si>
  <si>
    <t xml:space="preserve">Anzahl</t>
  </si>
  <si>
    <t xml:space="preserve">Umsatzsteuer</t>
  </si>
  <si>
    <t xml:space="preserve">Zahlungseingang</t>
  </si>
  <si>
    <t xml:space="preserve">Offen</t>
  </si>
  <si>
    <t xml:space="preserve">Gesamt</t>
  </si>
  <si>
    <t xml:space="preserve">2 · Umsatzsteuer nach Steuersatz (Grundlage USt-Voranmeldung)</t>
  </si>
  <si>
    <t xml:space="preserve">5 · Umsatz nach Steuergebiet</t>
  </si>
  <si>
    <t xml:space="preserve">Steuersatz</t>
  </si>
  <si>
    <t xml:space="preserve">Netto (Bemessungsgrundlage)</t>
  </si>
  <si>
    <t xml:space="preserve">Anteil am Netto</t>
  </si>
  <si>
    <t xml:space="preserve">Gebiet</t>
  </si>
  <si>
    <t xml:space="preserve">Deutschland</t>
  </si>
  <si>
    <t xml:space="preserve">EU</t>
  </si>
  <si>
    <t xml:space="preserve">Drittland</t>
  </si>
  <si>
    <t xml:space="preserve">3 · Forderungsstatus zum Stichtag</t>
  </si>
  <si>
    <t xml:space="preserve">Bruttovolumen</t>
  </si>
  <si>
    <t xml:space="preserve">Offener Betrag</t>
  </si>
  <si>
    <t xml:space="preserve">Anteil offen</t>
  </si>
  <si>
    <t xml:space="preserve">Bezahlt</t>
  </si>
  <si>
    <t xml:space="preserve">Teilzahlung</t>
  </si>
  <si>
    <t xml:space="preserve">Überfällig</t>
  </si>
  <si>
    <t xml:space="preserve">Hinweis: Der Status „Überfällig“ wird tagesaktuell anhand des Fälligkeitsdatums berechnet und ändert sich beim Öffnen der Datei.</t>
  </si>
  <si>
    <t xml:space="preserve">STAMMDATEN &amp; AUSWAHLLISTEN</t>
  </si>
  <si>
    <t xml:space="preserve">Diese Listen speisen die Dropdown-Felder und die automatischen Nachschlagewerte im Rechnungsausgangsbuch.</t>
  </si>
  <si>
    <t xml:space="preserve">Kunde / Auftraggeber</t>
  </si>
  <si>
    <t xml:space="preserve">Steuergebiet</t>
  </si>
  <si>
    <t xml:space="preserve">Zahlungsziel (Tage)</t>
  </si>
  <si>
    <t xml:space="preserve">K-1001</t>
  </si>
  <si>
    <t xml:space="preserve">K-1002</t>
  </si>
  <si>
    <t xml:space="preserve">K-1003</t>
  </si>
  <si>
    <t xml:space="preserve">Kreditkarte</t>
  </si>
  <si>
    <t xml:space="preserve">K-1004</t>
  </si>
  <si>
    <t xml:space="preserve">K-1005</t>
  </si>
  <si>
    <t xml:space="preserve">Barzahlung</t>
  </si>
  <si>
    <t xml:space="preserve">K-1006</t>
  </si>
  <si>
    <t xml:space="preserve">K-1007</t>
  </si>
  <si>
    <t xml:space="preserve">K-1008</t>
  </si>
  <si>
    <t xml:space="preserve">K-1009</t>
  </si>
  <si>
    <t xml:space="preserve">K-1010</t>
  </si>
  <si>
    <t xml:space="preserve">K-1011</t>
  </si>
  <si>
    <t xml:space="preserve">K-1012</t>
  </si>
  <si>
    <t xml:space="preserve">Steuergebiet zulässige Werte: Deutschland · EU · Drittland</t>
  </si>
  <si>
    <t xml:space="preserve">Kurzanleitung</t>
  </si>
  <si>
    <t xml:space="preserve">1. Kunden, Steuersätze, Erlöskonten und Zahlungsarten hier pflegen – die Dropdowns im Rechnungsausgangsbuch aktualisieren sich automatisch.</t>
  </si>
  <si>
    <t xml:space="preserve">2. Im Blatt „Rechnungsausgangsbuch“ nur die blauen Felder ausfüllen. Kd-Nr., Steuergebiet, USt-Betrag, Brutto, Zahlungsziel, Fälligkeit, offener Betrag und Status berechnen sich selbst.</t>
  </si>
  <si>
    <t xml:space="preserve">3. Bei vollständiger Zahlung Datum und gezahlten Betrag eintragen – der Status springt auf „Bezahlt“. Ein geringerer Betrag ergibt „Teilzahlung“.</t>
  </si>
  <si>
    <t xml:space="preserve">4. Ohne Zahlungseingang gilt eine Rechnung nach Ablauf des Fälligkeitsdatums automatisch als „Überfällig“ (rote Markierung).</t>
  </si>
  <si>
    <t xml:space="preserve">5. Für steuerfreie Umsätze (innergem. Lieferung, Reverse Charge, Ausfuhr) den USt-Satz 0 % und das passende Erlöskonto wählen.</t>
  </si>
  <si>
    <t xml:space="preserve">6. Das Blatt „Auswertung“ liefert Monats-, Steuersatz-, Status-, Kunden- und Gebietsauswertung als Grundlage für Umsatzsteuer-Voranmeldung und Mahnwesen.</t>
  </si>
  <si>
    <t xml:space="preserve">7. Über den Autofilter in Zeile 12 lassen sich z. B. alle überfälligen Rechnungen eines Kunden in Sekunden anzeigen.</t>
  </si>
  <si>
    <t xml:space="preserve">8. Hinweis: Eine Excel-Tabelle ist ein vorbereitendes Erfassungssystem; die revisionssichere Verbuchung erfolgt in der Buchhaltung bzw. beim Steuerberater.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</si>
</sst>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"/>
    <numFmt numFmtId="166" formatCode="dd\.mm\.yyyy"/>
    <numFmt numFmtId="167" formatCode="#,##0"/>
    <numFmt numFmtId="168" formatCode="#,##0.00&quot; €&quot;"/>
    <numFmt numFmtId="169" formatCode="0\ %"/>
    <numFmt numFmtId="170" formatCode="General"/>
    <numFmt numFmtId="171" formatCode="mmmm"/>
    <numFmt numFmtId="172" formatCode="0.0\ %"/>
  </numFmts>
  <fonts count="2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Calibri"/>
      <family val="0"/>
      <charset val="1"/>
    </font>
    <font>
      <sz val="10"/>
      <color rgb="FFFFFFFF"/>
      <name val="Calibri"/>
      <family val="0"/>
      <charset val="1"/>
    </font>
    <font>
      <b val="true"/>
      <sz val="9"/>
      <color rgb="FF3E2A47"/>
      <name val="Calibri"/>
      <family val="0"/>
      <charset val="1"/>
    </font>
    <font>
      <b val="true"/>
      <sz val="10"/>
      <color rgb="FF1F3864"/>
      <name val="Calibri"/>
      <family val="0"/>
      <charset val="1"/>
    </font>
    <font>
      <b val="true"/>
      <sz val="8"/>
      <color rgb="FF5C4066"/>
      <name val="Calibri"/>
      <family val="0"/>
      <charset val="1"/>
    </font>
    <font>
      <b val="true"/>
      <sz val="12"/>
      <color rgb="FF3E2A47"/>
      <name val="Calibri"/>
      <family val="0"/>
      <charset val="1"/>
    </font>
    <font>
      <sz val="9"/>
      <color rgb="FF1F3864"/>
      <name val="Calibri"/>
      <family val="0"/>
      <charset val="1"/>
    </font>
    <font>
      <sz val="9"/>
      <color rgb="FF3E2A47"/>
      <name val="Calibri"/>
      <family val="0"/>
      <charset val="1"/>
    </font>
    <font>
      <i val="true"/>
      <sz val="9"/>
      <color rgb="FF595959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sz val="10"/>
      <color rgb="FF3E2A47"/>
      <name val="Calibri"/>
      <family val="0"/>
      <charset val="1"/>
    </font>
    <font>
      <sz val="10"/>
      <color rgb="FF1F3864"/>
      <name val="Calibri"/>
      <family val="0"/>
      <charset val="1"/>
    </font>
    <font>
      <b val="true"/>
      <sz val="10"/>
      <color rgb="FF3E2A47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8"/>
      <color rgb="FFFFFFFF"/>
      <name val="Calibri"/>
      <family val="0"/>
      <charset val="1"/>
    </font>
    <font>
      <i val="true"/>
      <sz val="9"/>
      <color rgb="FFFFFFFF"/>
      <name val="Calibri"/>
      <family val="0"/>
      <charset val="1"/>
    </font>
    <font>
      <b val="true"/>
      <sz val="11"/>
      <color rgb="FF3E2A47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sz val="10"/>
      <color rgb="FF404040"/>
      <name val="Calibri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3E2A47"/>
        <bgColor rgb="FF3C4043"/>
      </patternFill>
    </fill>
    <fill>
      <patternFill patternType="solid">
        <fgColor rgb="FF5C4066"/>
        <bgColor rgb="FF595959"/>
      </patternFill>
    </fill>
    <fill>
      <patternFill patternType="solid">
        <fgColor rgb="FFB5653A"/>
        <bgColor rgb="FFC0504D"/>
      </patternFill>
    </fill>
    <fill>
      <patternFill patternType="solid">
        <fgColor rgb="FFDCE9F7"/>
        <bgColor rgb="FFDFE3E6"/>
      </patternFill>
    </fill>
    <fill>
      <patternFill patternType="solid">
        <fgColor rgb="FFEFE8F2"/>
        <bgColor rgb="FFEAE4EE"/>
      </patternFill>
    </fill>
    <fill>
      <patternFill patternType="solid">
        <fgColor rgb="FFF3EDE7"/>
        <bgColor rgb="FFEFE8F2"/>
      </patternFill>
    </fill>
    <fill>
      <patternFill patternType="solid">
        <fgColor rgb="FFEAE4EE"/>
        <bgColor rgb="FFEFE8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BCD1"/>
      </left>
      <right style="thin">
        <color rgb="FFC9BCD1"/>
      </right>
      <top style="thin">
        <color rgb="FFC9BCD1"/>
      </top>
      <bottom style="thin">
        <color rgb="FFC9BCD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7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7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15" fillId="5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9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8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1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17" fillId="2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9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0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4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4" fillId="8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4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6" fillId="7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16" fillId="7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9" fontId="14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2" fontId="14" fillId="8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2" fontId="16" fillId="7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8">
    <dxf>
      <fill>
        <patternFill patternType="solid">
          <fgColor rgb="FF3E2A47"/>
          <bgColor rgb="FF000000"/>
        </patternFill>
      </fill>
    </dxf>
    <dxf>
      <fill>
        <patternFill patternType="solid">
          <fgColor rgb="FFEAE4EE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DCE9F7"/>
          <bgColor rgb="FF000000"/>
        </patternFill>
      </fill>
    </dxf>
    <dxf>
      <fill>
        <patternFill patternType="solid">
          <fgColor rgb="FF1F3864"/>
          <bgColor rgb="FF000000"/>
        </patternFill>
      </fill>
    </dxf>
    <dxf>
      <fill>
        <patternFill patternType="solid">
          <fgColor rgb="FF8C1D18"/>
          <bgColor rgb="FF000000"/>
        </patternFill>
      </fill>
    </dxf>
    <dxf>
      <fill>
        <patternFill patternType="solid">
          <fgColor rgb="FFC9E7C4"/>
          <bgColor rgb="FF000000"/>
        </patternFill>
      </fill>
    </dxf>
    <dxf>
      <fill>
        <patternFill patternType="solid">
          <fgColor rgb="FFDFE3E6"/>
          <bgColor rgb="FF000000"/>
        </patternFill>
      </fill>
    </dxf>
    <dxf>
      <fill>
        <patternFill patternType="solid">
          <fgColor rgb="FFF4C7C3"/>
          <bgColor rgb="FF000000"/>
        </patternFill>
      </fill>
    </dxf>
    <dxf>
      <fill>
        <patternFill patternType="solid">
          <fgColor rgb="FFFBE3B8"/>
          <bgColor rgb="FF000000"/>
        </patternFill>
      </fill>
    </dxf>
    <dxf>
      <fill>
        <patternFill patternType="solid">
          <fgColor rgb="FF1E5E20"/>
          <bgColor rgb="FF000000"/>
        </patternFill>
      </fill>
    </dxf>
    <dxf>
      <fill>
        <patternFill patternType="solid">
          <fgColor rgb="FF3C4043"/>
          <bgColor rgb="FF000000"/>
        </patternFill>
      </fill>
    </dxf>
    <dxf>
      <fill>
        <patternFill patternType="solid">
          <fgColor rgb="FF7A4B00"/>
          <bgColor rgb="FF000000"/>
        </patternFill>
      </fill>
    </dxf>
    <dxf>
      <font>
        <name val="Calibri"/>
        <charset val="1"/>
        <family val="0"/>
        <b val="1"/>
        <color rgb="FF1E5E20"/>
      </font>
      <fill>
        <patternFill>
          <bgColor rgb="FFC9E7C4"/>
        </patternFill>
      </fill>
    </dxf>
    <dxf>
      <font>
        <name val="Calibri"/>
        <charset val="1"/>
        <family val="0"/>
        <b val="1"/>
        <color rgb="FF7A4B00"/>
      </font>
      <fill>
        <patternFill>
          <bgColor rgb="FFFBE3B8"/>
        </patternFill>
      </fill>
    </dxf>
    <dxf>
      <font>
        <name val="Calibri"/>
        <charset val="1"/>
        <family val="0"/>
        <b val="1"/>
        <color rgb="FF8C1D18"/>
      </font>
      <fill>
        <patternFill>
          <bgColor rgb="FFF4C7C3"/>
        </patternFill>
      </fill>
    </dxf>
    <dxf>
      <font>
        <name val="Calibri"/>
        <charset val="1"/>
        <family val="0"/>
        <b val="1"/>
        <color rgb="FF3C4043"/>
      </font>
      <fill>
        <patternFill>
          <bgColor rgb="FFDFE3E6"/>
        </patternFill>
      </fill>
    </dxf>
    <dxf>
      <font>
        <name val="Calibri"/>
        <charset val="1"/>
        <family val="0"/>
        <b val="1"/>
        <color rgb="FF8C1D18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E5E20"/>
      <rgbColor rgb="FF000080"/>
      <rgbColor rgb="FFB5653A"/>
      <rgbColor rgb="FF800080"/>
      <rgbColor rgb="FF008080"/>
      <rgbColor rgb="FFC9BCD1"/>
      <rgbColor rgb="FF878787"/>
      <rgbColor rgb="FF9999FF"/>
      <rgbColor rgb="FFC0504D"/>
      <rgbColor rgb="FFF9F9F9"/>
      <rgbColor rgb="FFDCE9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FE3E6"/>
      <rgbColor rgb="FFC9E7C4"/>
      <rgbColor rgb="FFFBE3B8"/>
      <rgbColor rgb="FFEAE4EE"/>
      <rgbColor rgb="FFEFE8F2"/>
      <rgbColor rgb="FFF3EDE7"/>
      <rgbColor rgb="FFF4C7C3"/>
      <rgbColor rgb="FF4F81BD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3C4043"/>
      <rgbColor rgb="FF404040"/>
      <rgbColor rgb="FF8C1D18"/>
      <rgbColor rgb="FF7A4B00"/>
      <rgbColor rgb="FF5C4066"/>
      <rgbColor rgb="FF3E2A4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Monatsumsatz 2026 (netto) und offene Posten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Auswertung!C6</c:f>
              <c:strCache>
                <c:ptCount val="1"/>
                <c:pt idx="0">
                  <c:v>Netto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Auswertung!$A$7:$A$18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Auswertung!$C$7:$C$18</c:f>
              <c:numCache>
                <c:formatCode>#,##0.00" €"</c:formatCode>
                <c:ptCount val="12"/>
                <c:pt idx="0">
                  <c:v>8170.5</c:v>
                </c:pt>
                <c:pt idx="1">
                  <c:v>12595</c:v>
                </c:pt>
                <c:pt idx="2">
                  <c:v>22040</c:v>
                </c:pt>
                <c:pt idx="3">
                  <c:v>9555.8</c:v>
                </c:pt>
                <c:pt idx="4">
                  <c:v>17230</c:v>
                </c:pt>
                <c:pt idx="5">
                  <c:v>13210</c:v>
                </c:pt>
                <c:pt idx="6">
                  <c:v>5190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Auswertung!G6</c:f>
              <c:strCache>
                <c:ptCount val="1"/>
                <c:pt idx="0">
                  <c:v>Offen</c:v>
                </c:pt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Auswertung!$A$7:$A$18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Auswertung!$G$7:$G$18</c:f>
              <c:numCache>
                <c:formatCode>#,##0.00" €"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12841</c:v>
                </c:pt>
                <c:pt idx="5">
                  <c:v>13632.2</c:v>
                </c:pt>
                <c:pt idx="6">
                  <c:v>6176.1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40"/>
        <c:overlap val="0"/>
        <c:axId val="1842731"/>
        <c:axId val="270528"/>
      </c:barChart>
      <c:catAx>
        <c:axId val="1842731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70528"/>
        <c:crosses val="autoZero"/>
        <c:auto val="1"/>
        <c:lblAlgn val="ctr"/>
        <c:lblOffset val="100"/>
        <c:noMultiLvlLbl val="0"/>
      </c:catAx>
      <c:valAx>
        <c:axId val="27052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EUR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&quot; €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842731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37</xdr:row>
      <xdr:rowOff>0</xdr:rowOff>
    </xdr:from>
    <xdr:to>
      <xdr:col>8</xdr:col>
      <xdr:colOff>815760</xdr:colOff>
      <xdr:row>53</xdr:row>
      <xdr:rowOff>11520</xdr:rowOff>
    </xdr:to>
    <xdr:graphicFrame>
      <xdr:nvGraphicFramePr>
        <xdr:cNvPr id="0" name="Chart 1"/>
        <xdr:cNvGraphicFramePr/>
      </xdr:nvGraphicFramePr>
      <xdr:xfrm>
        <a:off x="0" y="7667640"/>
        <a:ext cx="8639640" cy="305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21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12" topLeftCell="D13" activePane="bottomRight" state="frozen"/>
      <selection pane="topLeft" activeCell="A1" activeCellId="0" sqref="A1"/>
      <selection pane="topRight" activeCell="D1" activeCellId="0" sqref="D1"/>
      <selection pane="bottomLeft" activeCell="A13" activeCellId="0" sqref="A1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3"/>
    <col collapsed="false" customWidth="true" hidden="false" outlineLevel="0" max="3" min="3" style="0" width="15"/>
    <col collapsed="false" customWidth="true" hidden="false" outlineLevel="0" max="4" min="4" style="0" width="26"/>
    <col collapsed="false" customWidth="true" hidden="false" outlineLevel="0" max="5" min="5" style="0" width="9"/>
    <col collapsed="false" customWidth="true" hidden="false" outlineLevel="0" max="6" min="6" style="0" width="12"/>
    <col collapsed="false" customWidth="true" hidden="false" outlineLevel="0" max="7" min="7" style="0" width="34"/>
    <col collapsed="false" customWidth="true" hidden="false" outlineLevel="0" max="8" min="8" style="0" width="13"/>
    <col collapsed="false" customWidth="true" hidden="false" outlineLevel="0" max="9" min="9" style="0" width="30"/>
    <col collapsed="false" customWidth="true" hidden="false" outlineLevel="0" max="10" min="10" style="0" width="13"/>
    <col collapsed="false" customWidth="true" hidden="false" outlineLevel="0" max="11" min="11" style="0" width="10"/>
    <col collapsed="false" customWidth="true" hidden="false" outlineLevel="0" max="12" min="12" style="0" width="13"/>
    <col collapsed="false" customWidth="true" hidden="false" outlineLevel="0" max="13" min="13" style="0" width="14"/>
    <col collapsed="false" customWidth="true" hidden="false" outlineLevel="0" max="14" min="14" style="0" width="11"/>
    <col collapsed="false" customWidth="true" hidden="false" outlineLevel="0" max="19" min="15" style="0" width="13"/>
    <col collapsed="false" customWidth="true" hidden="false" outlineLevel="0" max="20" min="20" style="0" width="14"/>
    <col collapsed="false" customWidth="true" hidden="false" outlineLevel="0" max="21" min="21" style="0" width="30"/>
  </cols>
  <sheetData>
    <row r="1" customFormat="false" ht="33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false" ht="3.7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customFormat="false" ht="6" hidden="false" customHeight="true" outlineLevel="0" collapsed="false"/>
    <row r="5" customFormat="false" ht="19.5" hidden="false" customHeight="true" outlineLevel="0" collapsed="false">
      <c r="A5" s="4" t="s">
        <v>2</v>
      </c>
      <c r="B5" s="5" t="s">
        <v>3</v>
      </c>
      <c r="C5" s="5"/>
      <c r="D5" s="5"/>
      <c r="E5" s="4" t="s">
        <v>4</v>
      </c>
      <c r="F5" s="5" t="s">
        <v>5</v>
      </c>
      <c r="G5" s="5"/>
      <c r="H5" s="5"/>
      <c r="I5" s="4" t="s">
        <v>6</v>
      </c>
      <c r="J5" s="5" t="s">
        <v>7</v>
      </c>
      <c r="K5" s="5"/>
      <c r="L5" s="4" t="s">
        <v>8</v>
      </c>
      <c r="M5" s="6" t="n">
        <v>2026</v>
      </c>
      <c r="N5" s="4" t="s">
        <v>9</v>
      </c>
      <c r="O5" s="5" t="s">
        <v>10</v>
      </c>
      <c r="P5" s="5"/>
      <c r="Q5" s="4" t="s">
        <v>11</v>
      </c>
      <c r="R5" s="7" t="n">
        <f aca="true">TODAY()</f>
        <v>46211</v>
      </c>
      <c r="S5" s="7"/>
      <c r="T5" s="4" t="s">
        <v>12</v>
      </c>
      <c r="U5" s="5" t="s">
        <v>13</v>
      </c>
    </row>
    <row r="6" customFormat="false" ht="6" hidden="false" customHeight="true" outlineLevel="0" collapsed="false"/>
    <row r="7" customFormat="false" ht="15" hidden="false" customHeight="true" outlineLevel="0" collapsed="false">
      <c r="A7" s="8" t="s">
        <v>14</v>
      </c>
      <c r="B7" s="8"/>
      <c r="C7" s="8" t="s">
        <v>15</v>
      </c>
      <c r="D7" s="8"/>
      <c r="E7" s="8" t="s">
        <v>16</v>
      </c>
      <c r="F7" s="8"/>
      <c r="G7" s="8" t="s">
        <v>17</v>
      </c>
      <c r="H7" s="8"/>
      <c r="I7" s="8" t="s">
        <v>18</v>
      </c>
      <c r="J7" s="8"/>
      <c r="K7" s="8"/>
      <c r="L7" s="8" t="s">
        <v>19</v>
      </c>
      <c r="M7" s="8"/>
      <c r="N7" s="8" t="s">
        <v>20</v>
      </c>
      <c r="O7" s="8"/>
      <c r="P7" s="8"/>
      <c r="Q7" s="8" t="s">
        <v>21</v>
      </c>
      <c r="R7" s="8"/>
      <c r="S7" s="8" t="s">
        <v>22</v>
      </c>
      <c r="T7" s="8"/>
      <c r="U7" s="8"/>
    </row>
    <row r="8" customFormat="false" ht="24" hidden="false" customHeight="true" outlineLevel="0" collapsed="false">
      <c r="A8" s="9" t="n">
        <f aca="false">COUNTA(C13:C212)</f>
        <v>28</v>
      </c>
      <c r="B8" s="9"/>
      <c r="C8" s="10" t="n">
        <f aca="false">SUM(J13:J212)</f>
        <v>87991.3</v>
      </c>
      <c r="D8" s="10"/>
      <c r="E8" s="10" t="n">
        <f aca="false">SUM(L13:L212)</f>
        <v>12125.3</v>
      </c>
      <c r="F8" s="10"/>
      <c r="G8" s="10" t="n">
        <f aca="false">SUM(M13:M212)</f>
        <v>100116.6</v>
      </c>
      <c r="H8" s="10"/>
      <c r="I8" s="10" t="n">
        <f aca="false">SUM(Q13:Q212)</f>
        <v>67467.3</v>
      </c>
      <c r="J8" s="10"/>
      <c r="K8" s="10"/>
      <c r="L8" s="10" t="n">
        <f aca="false">SUM(R13:R212)</f>
        <v>32649.3</v>
      </c>
      <c r="M8" s="10"/>
      <c r="N8" s="10" t="n">
        <f aca="false">SUMIF(S13:S212,"Überfällig",R13:R212)</f>
        <v>13888.8</v>
      </c>
      <c r="O8" s="10"/>
      <c r="P8" s="10"/>
      <c r="Q8" s="10" t="n">
        <f aca="false">IFERROR(G8/A8,0)</f>
        <v>3575.59285714286</v>
      </c>
      <c r="R8" s="10"/>
      <c r="S8" s="11" t="n">
        <f aca="false">IFERROR(I8/G8,0)</f>
        <v>0.673887247469451</v>
      </c>
      <c r="T8" s="11"/>
      <c r="U8" s="11"/>
    </row>
    <row r="9" customFormat="false" ht="6" hidden="false" customHeight="true" outlineLevel="0" collapsed="false"/>
    <row r="10" customFormat="false" ht="15.75" hidden="false" customHeight="true" outlineLevel="0" collapsed="false">
      <c r="A10" s="12" t="s">
        <v>23</v>
      </c>
      <c r="B10" s="13" t="s">
        <v>24</v>
      </c>
      <c r="C10" s="14" t="s">
        <v>25</v>
      </c>
      <c r="D10" s="15" t="s">
        <v>26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customFormat="false" ht="6" hidden="false" customHeight="true" outlineLevel="0" collapsed="false"/>
    <row r="12" customFormat="false" ht="31.5" hidden="false" customHeight="true" outlineLevel="0" collapsed="false">
      <c r="A12" s="16" t="s">
        <v>27</v>
      </c>
      <c r="B12" s="16" t="s">
        <v>28</v>
      </c>
      <c r="C12" s="16" t="s">
        <v>29</v>
      </c>
      <c r="D12" s="16" t="s">
        <v>30</v>
      </c>
      <c r="E12" s="16" t="s">
        <v>31</v>
      </c>
      <c r="F12" s="16" t="s">
        <v>32</v>
      </c>
      <c r="G12" s="16" t="s">
        <v>33</v>
      </c>
      <c r="H12" s="16" t="s">
        <v>34</v>
      </c>
      <c r="I12" s="16" t="s">
        <v>35</v>
      </c>
      <c r="J12" s="16" t="s">
        <v>36</v>
      </c>
      <c r="K12" s="16" t="s">
        <v>37</v>
      </c>
      <c r="L12" s="16" t="s">
        <v>38</v>
      </c>
      <c r="M12" s="16" t="s">
        <v>39</v>
      </c>
      <c r="N12" s="16" t="s">
        <v>40</v>
      </c>
      <c r="O12" s="16" t="s">
        <v>41</v>
      </c>
      <c r="P12" s="16" t="s">
        <v>42</v>
      </c>
      <c r="Q12" s="16" t="s">
        <v>43</v>
      </c>
      <c r="R12" s="16" t="s">
        <v>44</v>
      </c>
      <c r="S12" s="16" t="s">
        <v>45</v>
      </c>
      <c r="T12" s="16" t="s">
        <v>46</v>
      </c>
      <c r="U12" s="16" t="s">
        <v>47</v>
      </c>
    </row>
    <row r="13" customFormat="false" ht="15.75" hidden="false" customHeight="true" outlineLevel="0" collapsed="false">
      <c r="A13" s="17" t="n">
        <f aca="false">IF(C13="","",COUNTA($C$13:C13))</f>
        <v>1</v>
      </c>
      <c r="B13" s="18" t="n">
        <v>46031</v>
      </c>
      <c r="C13" s="19" t="s">
        <v>48</v>
      </c>
      <c r="D13" s="20" t="s">
        <v>49</v>
      </c>
      <c r="E13" s="17" t="str">
        <f aca="false">IF(D13="","",IFERROR(INDEX(Stammdaten!$B$6:$B$17,MATCH(D13,Stammdaten!$C$6:$C$17,0)),"?"))</f>
        <v>K-1001</v>
      </c>
      <c r="F13" s="17" t="str">
        <f aca="false">IF(D13="","",IFERROR(INDEX(Stammdaten!$D$6:$D$17,MATCH(D13,Stammdaten!$C$6:$C$17,0)),"?"))</f>
        <v>Deutschland</v>
      </c>
      <c r="G13" s="20" t="s">
        <v>50</v>
      </c>
      <c r="H13" s="18" t="n">
        <v>46030</v>
      </c>
      <c r="I13" s="20" t="s">
        <v>51</v>
      </c>
      <c r="J13" s="21" t="n">
        <v>2450</v>
      </c>
      <c r="K13" s="22" t="n">
        <v>0.19</v>
      </c>
      <c r="L13" s="23" t="n">
        <f aca="false">IF(J13="","",ROUND(J13*K13,2))</f>
        <v>465.5</v>
      </c>
      <c r="M13" s="23" t="n">
        <f aca="false">IF(J13="","",J13+L13)</f>
        <v>2915.5</v>
      </c>
      <c r="N13" s="24" t="n">
        <f aca="false">IF(D13="","",IFERROR(INDEX(Stammdaten!$E$6:$E$17,MATCH(D13,Stammdaten!$C$6:$C$17,0)),14))</f>
        <v>14</v>
      </c>
      <c r="O13" s="25" t="n">
        <f aca="false">IF(OR(B13="",N13=""),"",B13+N13)</f>
        <v>46045</v>
      </c>
      <c r="P13" s="18" t="n">
        <v>46042</v>
      </c>
      <c r="Q13" s="21" t="n">
        <v>2915.5</v>
      </c>
      <c r="R13" s="23" t="n">
        <f aca="false">IF(C13="","",M13-IF(Q13="",0,Q13))</f>
        <v>0</v>
      </c>
      <c r="S13" s="26" t="str">
        <f aca="true">IF(C13="","",IF(R13&lt;=0.005,"Bezahlt",IF(Q13&gt;0,"Teilzahlung",IF(AND(O13&lt;&gt;"",O13&lt;TODAY()),"Überfällig","Offen"))))</f>
        <v>Bezahlt</v>
      </c>
      <c r="T13" s="19" t="s">
        <v>52</v>
      </c>
      <c r="U13" s="20"/>
    </row>
    <row r="14" customFormat="false" ht="15.75" hidden="false" customHeight="true" outlineLevel="0" collapsed="false">
      <c r="A14" s="17" t="n">
        <f aca="false">IF(C14="","",COUNTA($C$13:C14))</f>
        <v>2</v>
      </c>
      <c r="B14" s="18" t="n">
        <v>46037</v>
      </c>
      <c r="C14" s="19" t="s">
        <v>53</v>
      </c>
      <c r="D14" s="20" t="s">
        <v>54</v>
      </c>
      <c r="E14" s="17" t="str">
        <f aca="false">IF(D14="","",IFERROR(INDEX(Stammdaten!$B$6:$B$17,MATCH(D14,Stammdaten!$C$6:$C$17,0)),"?"))</f>
        <v>K-1002</v>
      </c>
      <c r="F14" s="17" t="str">
        <f aca="false">IF(D14="","",IFERROR(INDEX(Stammdaten!$D$6:$D$17,MATCH(D14,Stammdaten!$C$6:$C$17,0)),"?"))</f>
        <v>Deutschland</v>
      </c>
      <c r="G14" s="20" t="s">
        <v>55</v>
      </c>
      <c r="H14" s="18" t="n">
        <v>46037</v>
      </c>
      <c r="I14" s="20" t="s">
        <v>51</v>
      </c>
      <c r="J14" s="21" t="n">
        <v>1180</v>
      </c>
      <c r="K14" s="22" t="n">
        <v>0.19</v>
      </c>
      <c r="L14" s="23" t="n">
        <f aca="false">IF(J14="","",ROUND(J14*K14,2))</f>
        <v>224.2</v>
      </c>
      <c r="M14" s="23" t="n">
        <f aca="false">IF(J14="","",J14+L14)</f>
        <v>1404.2</v>
      </c>
      <c r="N14" s="24" t="n">
        <f aca="false">IF(D14="","",IFERROR(INDEX(Stammdaten!$E$6:$E$17,MATCH(D14,Stammdaten!$C$6:$C$17,0)),14))</f>
        <v>30</v>
      </c>
      <c r="O14" s="25" t="n">
        <f aca="false">IF(OR(B14="",N14=""),"",B14+N14)</f>
        <v>46067</v>
      </c>
      <c r="P14" s="18" t="n">
        <v>46063</v>
      </c>
      <c r="Q14" s="21" t="n">
        <v>1404.2</v>
      </c>
      <c r="R14" s="23" t="n">
        <f aca="false">IF(C14="","",M14-IF(Q14="",0,Q14))</f>
        <v>0</v>
      </c>
      <c r="S14" s="26" t="str">
        <f aca="true">IF(C14="","",IF(R14&lt;=0.005,"Bezahlt",IF(Q14&gt;0,"Teilzahlung",IF(AND(O14&lt;&gt;"",O14&lt;TODAY()),"Überfällig","Offen"))))</f>
        <v>Bezahlt</v>
      </c>
      <c r="T14" s="19" t="s">
        <v>52</v>
      </c>
      <c r="U14" s="20"/>
    </row>
    <row r="15" customFormat="false" ht="15.75" hidden="false" customHeight="true" outlineLevel="0" collapsed="false">
      <c r="A15" s="17" t="n">
        <f aca="false">IF(C15="","",COUNTA($C$13:C15))</f>
        <v>3</v>
      </c>
      <c r="B15" s="18" t="n">
        <v>46044</v>
      </c>
      <c r="C15" s="19" t="s">
        <v>56</v>
      </c>
      <c r="D15" s="20" t="s">
        <v>57</v>
      </c>
      <c r="E15" s="17" t="str">
        <f aca="false">IF(D15="","",IFERROR(INDEX(Stammdaten!$B$6:$B$17,MATCH(D15,Stammdaten!$C$6:$C$17,0)),"?"))</f>
        <v>K-1008</v>
      </c>
      <c r="F15" s="17" t="str">
        <f aca="false">IF(D15="","",IFERROR(INDEX(Stammdaten!$D$6:$D$17,MATCH(D15,Stammdaten!$C$6:$C$17,0)),"?"))</f>
        <v>Deutschland</v>
      </c>
      <c r="G15" s="20" t="s">
        <v>58</v>
      </c>
      <c r="H15" s="18" t="n">
        <v>46043</v>
      </c>
      <c r="I15" s="20" t="s">
        <v>59</v>
      </c>
      <c r="J15" s="21" t="n">
        <v>640.5</v>
      </c>
      <c r="K15" s="22" t="n">
        <v>0.07</v>
      </c>
      <c r="L15" s="23" t="n">
        <f aca="false">IF(J15="","",ROUND(J15*K15,2))</f>
        <v>44.84</v>
      </c>
      <c r="M15" s="23" t="n">
        <f aca="false">IF(J15="","",J15+L15)</f>
        <v>685.34</v>
      </c>
      <c r="N15" s="24" t="n">
        <f aca="false">IF(D15="","",IFERROR(INDEX(Stammdaten!$E$6:$E$17,MATCH(D15,Stammdaten!$C$6:$C$17,0)),14))</f>
        <v>7</v>
      </c>
      <c r="O15" s="25" t="n">
        <f aca="false">IF(OR(B15="",N15=""),"",B15+N15)</f>
        <v>46051</v>
      </c>
      <c r="P15" s="18" t="n">
        <v>46050</v>
      </c>
      <c r="Q15" s="21" t="n">
        <v>685.34</v>
      </c>
      <c r="R15" s="23" t="n">
        <f aca="false">IF(C15="","",M15-IF(Q15="",0,Q15))</f>
        <v>0</v>
      </c>
      <c r="S15" s="26" t="str">
        <f aca="true">IF(C15="","",IF(R15&lt;=0.005,"Bezahlt",IF(Q15&gt;0,"Teilzahlung",IF(AND(O15&lt;&gt;"",O15&lt;TODAY()),"Überfällig","Offen"))))</f>
        <v>Bezahlt</v>
      </c>
      <c r="T15" s="19" t="s">
        <v>60</v>
      </c>
      <c r="U15" s="20"/>
    </row>
    <row r="16" customFormat="false" ht="15.75" hidden="false" customHeight="true" outlineLevel="0" collapsed="false">
      <c r="A16" s="17" t="n">
        <f aca="false">IF(C16="","",COUNTA($C$13:C16))</f>
        <v>4</v>
      </c>
      <c r="B16" s="18" t="n">
        <v>46051</v>
      </c>
      <c r="C16" s="19" t="s">
        <v>61</v>
      </c>
      <c r="D16" s="20" t="s">
        <v>62</v>
      </c>
      <c r="E16" s="17" t="str">
        <f aca="false">IF(D16="","",IFERROR(INDEX(Stammdaten!$B$6:$B$17,MATCH(D16,Stammdaten!$C$6:$C$17,0)),"?"))</f>
        <v>K-1009</v>
      </c>
      <c r="F16" s="17" t="str">
        <f aca="false">IF(D16="","",IFERROR(INDEX(Stammdaten!$D$6:$D$17,MATCH(D16,Stammdaten!$C$6:$C$17,0)),"?"))</f>
        <v>EU</v>
      </c>
      <c r="G16" s="20" t="s">
        <v>63</v>
      </c>
      <c r="H16" s="18" t="n">
        <v>46050</v>
      </c>
      <c r="I16" s="20" t="s">
        <v>64</v>
      </c>
      <c r="J16" s="21" t="n">
        <v>3900</v>
      </c>
      <c r="K16" s="22" t="n">
        <v>0</v>
      </c>
      <c r="L16" s="23" t="n">
        <f aca="false">IF(J16="","",ROUND(J16*K16,2))</f>
        <v>0</v>
      </c>
      <c r="M16" s="23" t="n">
        <f aca="false">IF(J16="","",J16+L16)</f>
        <v>3900</v>
      </c>
      <c r="N16" s="24" t="n">
        <f aca="false">IF(D16="","",IFERROR(INDEX(Stammdaten!$E$6:$E$17,MATCH(D16,Stammdaten!$C$6:$C$17,0)),14))</f>
        <v>30</v>
      </c>
      <c r="O16" s="25" t="n">
        <f aca="false">IF(OR(B16="",N16=""),"",B16+N16)</f>
        <v>46081</v>
      </c>
      <c r="P16" s="18" t="n">
        <v>46078</v>
      </c>
      <c r="Q16" s="21" t="n">
        <v>3900</v>
      </c>
      <c r="R16" s="23" t="n">
        <f aca="false">IF(C16="","",M16-IF(Q16="",0,Q16))</f>
        <v>0</v>
      </c>
      <c r="S16" s="26" t="str">
        <f aca="true">IF(C16="","",IF(R16&lt;=0.005,"Bezahlt",IF(Q16&gt;0,"Teilzahlung",IF(AND(O16&lt;&gt;"",O16&lt;TODAY()),"Überfällig","Offen"))))</f>
        <v>Bezahlt</v>
      </c>
      <c r="T16" s="19" t="s">
        <v>52</v>
      </c>
      <c r="U16" s="20" t="s">
        <v>65</v>
      </c>
    </row>
    <row r="17" customFormat="false" ht="15.75" hidden="false" customHeight="true" outlineLevel="0" collapsed="false">
      <c r="A17" s="17" t="n">
        <f aca="false">IF(C17="","",COUNTA($C$13:C17))</f>
        <v>5</v>
      </c>
      <c r="B17" s="18" t="n">
        <v>46056</v>
      </c>
      <c r="C17" s="19" t="s">
        <v>66</v>
      </c>
      <c r="D17" s="20" t="s">
        <v>67</v>
      </c>
      <c r="E17" s="17" t="str">
        <f aca="false">IF(D17="","",IFERROR(INDEX(Stammdaten!$B$6:$B$17,MATCH(D17,Stammdaten!$C$6:$C$17,0)),"?"))</f>
        <v>K-1003</v>
      </c>
      <c r="F17" s="17" t="str">
        <f aca="false">IF(D17="","",IFERROR(INDEX(Stammdaten!$D$6:$D$17,MATCH(D17,Stammdaten!$C$6:$C$17,0)),"?"))</f>
        <v>Deutschland</v>
      </c>
      <c r="G17" s="20" t="s">
        <v>68</v>
      </c>
      <c r="H17" s="18" t="n">
        <v>46052</v>
      </c>
      <c r="I17" s="20" t="s">
        <v>51</v>
      </c>
      <c r="J17" s="21" t="n">
        <v>3200</v>
      </c>
      <c r="K17" s="22" t="n">
        <v>0.19</v>
      </c>
      <c r="L17" s="23" t="n">
        <f aca="false">IF(J17="","",ROUND(J17*K17,2))</f>
        <v>608</v>
      </c>
      <c r="M17" s="23" t="n">
        <f aca="false">IF(J17="","",J17+L17)</f>
        <v>3808</v>
      </c>
      <c r="N17" s="24" t="n">
        <f aca="false">IF(D17="","",IFERROR(INDEX(Stammdaten!$E$6:$E$17,MATCH(D17,Stammdaten!$C$6:$C$17,0)),14))</f>
        <v>14</v>
      </c>
      <c r="O17" s="25" t="n">
        <f aca="false">IF(OR(B17="",N17=""),"",B17+N17)</f>
        <v>46070</v>
      </c>
      <c r="P17" s="18" t="n">
        <v>46069</v>
      </c>
      <c r="Q17" s="21" t="n">
        <v>3808</v>
      </c>
      <c r="R17" s="23" t="n">
        <f aca="false">IF(C17="","",M17-IF(Q17="",0,Q17))</f>
        <v>0</v>
      </c>
      <c r="S17" s="26" t="str">
        <f aca="true">IF(C17="","",IF(R17&lt;=0.005,"Bezahlt",IF(Q17&gt;0,"Teilzahlung",IF(AND(O17&lt;&gt;"",O17&lt;TODAY()),"Überfällig","Offen"))))</f>
        <v>Bezahlt</v>
      </c>
      <c r="T17" s="19" t="s">
        <v>52</v>
      </c>
      <c r="U17" s="20"/>
    </row>
    <row r="18" customFormat="false" ht="15.75" hidden="false" customHeight="true" outlineLevel="0" collapsed="false">
      <c r="A18" s="17" t="n">
        <f aca="false">IF(C18="","",COUNTA($C$13:C18))</f>
        <v>6</v>
      </c>
      <c r="B18" s="18" t="n">
        <v>46064</v>
      </c>
      <c r="C18" s="19" t="s">
        <v>69</v>
      </c>
      <c r="D18" s="20" t="s">
        <v>70</v>
      </c>
      <c r="E18" s="17" t="str">
        <f aca="false">IF(D18="","",IFERROR(INDEX(Stammdaten!$B$6:$B$17,MATCH(D18,Stammdaten!$C$6:$C$17,0)),"?"))</f>
        <v>K-1006</v>
      </c>
      <c r="F18" s="17" t="str">
        <f aca="false">IF(D18="","",IFERROR(INDEX(Stammdaten!$D$6:$D$17,MATCH(D18,Stammdaten!$C$6:$C$17,0)),"?"))</f>
        <v>Deutschland</v>
      </c>
      <c r="G18" s="20" t="s">
        <v>71</v>
      </c>
      <c r="H18" s="18" t="n">
        <v>46059</v>
      </c>
      <c r="I18" s="20" t="s">
        <v>51</v>
      </c>
      <c r="J18" s="21" t="n">
        <v>1875</v>
      </c>
      <c r="K18" s="22" t="n">
        <v>0.19</v>
      </c>
      <c r="L18" s="23" t="n">
        <f aca="false">IF(J18="","",ROUND(J18*K18,2))</f>
        <v>356.25</v>
      </c>
      <c r="M18" s="23" t="n">
        <f aca="false">IF(J18="","",J18+L18)</f>
        <v>2231.25</v>
      </c>
      <c r="N18" s="24" t="n">
        <f aca="false">IF(D18="","",IFERROR(INDEX(Stammdaten!$E$6:$E$17,MATCH(D18,Stammdaten!$C$6:$C$17,0)),14))</f>
        <v>14</v>
      </c>
      <c r="O18" s="25" t="n">
        <f aca="false">IF(OR(B18="",N18=""),"",B18+N18)</f>
        <v>46078</v>
      </c>
      <c r="P18" s="18" t="n">
        <v>46077</v>
      </c>
      <c r="Q18" s="21" t="n">
        <v>2231.25</v>
      </c>
      <c r="R18" s="23" t="n">
        <f aca="false">IF(C18="","",M18-IF(Q18="",0,Q18))</f>
        <v>0</v>
      </c>
      <c r="S18" s="26" t="str">
        <f aca="true">IF(C18="","",IF(R18&lt;=0.005,"Bezahlt",IF(Q18&gt;0,"Teilzahlung",IF(AND(O18&lt;&gt;"",O18&lt;TODAY()),"Überfällig","Offen"))))</f>
        <v>Bezahlt</v>
      </c>
      <c r="T18" s="19" t="s">
        <v>72</v>
      </c>
      <c r="U18" s="20"/>
    </row>
    <row r="19" customFormat="false" ht="15.75" hidden="false" customHeight="true" outlineLevel="0" collapsed="false">
      <c r="A19" s="17" t="n">
        <f aca="false">IF(C19="","",COUNTA($C$13:C19))</f>
        <v>7</v>
      </c>
      <c r="B19" s="18" t="n">
        <v>46070</v>
      </c>
      <c r="C19" s="19" t="s">
        <v>73</v>
      </c>
      <c r="D19" s="20" t="s">
        <v>74</v>
      </c>
      <c r="E19" s="17" t="str">
        <f aca="false">IF(D19="","",IFERROR(INDEX(Stammdaten!$B$6:$B$17,MATCH(D19,Stammdaten!$C$6:$C$17,0)),"?"))</f>
        <v>K-1004</v>
      </c>
      <c r="F19" s="17" t="str">
        <f aca="false">IF(D19="","",IFERROR(INDEX(Stammdaten!$D$6:$D$17,MATCH(D19,Stammdaten!$C$6:$C$17,0)),"?"))</f>
        <v>Deutschland</v>
      </c>
      <c r="G19" s="20" t="s">
        <v>75</v>
      </c>
      <c r="H19" s="18" t="n">
        <v>46081</v>
      </c>
      <c r="I19" s="20" t="s">
        <v>51</v>
      </c>
      <c r="J19" s="21" t="n">
        <v>5420</v>
      </c>
      <c r="K19" s="22" t="n">
        <v>0.19</v>
      </c>
      <c r="L19" s="23" t="n">
        <f aca="false">IF(J19="","",ROUND(J19*K19,2))</f>
        <v>1029.8</v>
      </c>
      <c r="M19" s="23" t="n">
        <f aca="false">IF(J19="","",J19+L19)</f>
        <v>6449.8</v>
      </c>
      <c r="N19" s="24" t="n">
        <f aca="false">IF(D19="","",IFERROR(INDEX(Stammdaten!$E$6:$E$17,MATCH(D19,Stammdaten!$C$6:$C$17,0)),14))</f>
        <v>30</v>
      </c>
      <c r="O19" s="25" t="n">
        <f aca="false">IF(OR(B19="",N19=""),"",B19+N19)</f>
        <v>46100</v>
      </c>
      <c r="P19" s="18" t="n">
        <v>46099</v>
      </c>
      <c r="Q19" s="21" t="n">
        <v>6449.8</v>
      </c>
      <c r="R19" s="23" t="n">
        <f aca="false">IF(C19="","",M19-IF(Q19="",0,Q19))</f>
        <v>0</v>
      </c>
      <c r="S19" s="26" t="str">
        <f aca="true">IF(C19="","",IF(R19&lt;=0.005,"Bezahlt",IF(Q19&gt;0,"Teilzahlung",IF(AND(O19&lt;&gt;"",O19&lt;TODAY()),"Überfällig","Offen"))))</f>
        <v>Bezahlt</v>
      </c>
      <c r="T19" s="19" t="s">
        <v>52</v>
      </c>
      <c r="U19" s="20"/>
    </row>
    <row r="20" customFormat="false" ht="15.75" hidden="false" customHeight="true" outlineLevel="0" collapsed="false">
      <c r="A20" s="17" t="n">
        <f aca="false">IF(C20="","",COUNTA($C$13:C20))</f>
        <v>8</v>
      </c>
      <c r="B20" s="18" t="n">
        <v>46077</v>
      </c>
      <c r="C20" s="19" t="s">
        <v>76</v>
      </c>
      <c r="D20" s="20" t="s">
        <v>77</v>
      </c>
      <c r="E20" s="17" t="str">
        <f aca="false">IF(D20="","",IFERROR(INDEX(Stammdaten!$B$6:$B$17,MATCH(D20,Stammdaten!$C$6:$C$17,0)),"?"))</f>
        <v>K-1010</v>
      </c>
      <c r="F20" s="17" t="str">
        <f aca="false">IF(D20="","",IFERROR(INDEX(Stammdaten!$D$6:$D$17,MATCH(D20,Stammdaten!$C$6:$C$17,0)),"?"))</f>
        <v>EU</v>
      </c>
      <c r="G20" s="20" t="s">
        <v>78</v>
      </c>
      <c r="H20" s="18" t="n">
        <v>46073</v>
      </c>
      <c r="I20" s="20" t="s">
        <v>79</v>
      </c>
      <c r="J20" s="21" t="n">
        <v>2100</v>
      </c>
      <c r="K20" s="22" t="n">
        <v>0</v>
      </c>
      <c r="L20" s="23" t="n">
        <f aca="false">IF(J20="","",ROUND(J20*K20,2))</f>
        <v>0</v>
      </c>
      <c r="M20" s="23" t="n">
        <f aca="false">IF(J20="","",J20+L20)</f>
        <v>2100</v>
      </c>
      <c r="N20" s="24" t="n">
        <f aca="false">IF(D20="","",IFERROR(INDEX(Stammdaten!$E$6:$E$17,MATCH(D20,Stammdaten!$C$6:$C$17,0)),14))</f>
        <v>30</v>
      </c>
      <c r="O20" s="25" t="n">
        <f aca="false">IF(OR(B20="",N20=""),"",B20+N20)</f>
        <v>46107</v>
      </c>
      <c r="P20" s="18" t="n">
        <v>46101</v>
      </c>
      <c r="Q20" s="21" t="n">
        <v>2100</v>
      </c>
      <c r="R20" s="23" t="n">
        <f aca="false">IF(C20="","",M20-IF(Q20="",0,Q20))</f>
        <v>0</v>
      </c>
      <c r="S20" s="26" t="str">
        <f aca="true">IF(C20="","",IF(R20&lt;=0.005,"Bezahlt",IF(Q20&gt;0,"Teilzahlung",IF(AND(O20&lt;&gt;"",O20&lt;TODAY()),"Überfällig","Offen"))))</f>
        <v>Bezahlt</v>
      </c>
      <c r="T20" s="19" t="s">
        <v>52</v>
      </c>
      <c r="U20" s="20" t="s">
        <v>80</v>
      </c>
    </row>
    <row r="21" customFormat="false" ht="15.75" hidden="false" customHeight="true" outlineLevel="0" collapsed="false">
      <c r="A21" s="17" t="n">
        <f aca="false">IF(C21="","",COUNTA($C$13:C21))</f>
        <v>9</v>
      </c>
      <c r="B21" s="18" t="n">
        <v>46085</v>
      </c>
      <c r="C21" s="19" t="s">
        <v>81</v>
      </c>
      <c r="D21" s="20" t="s">
        <v>82</v>
      </c>
      <c r="E21" s="17" t="str">
        <f aca="false">IF(D21="","",IFERROR(INDEX(Stammdaten!$B$6:$B$17,MATCH(D21,Stammdaten!$C$6:$C$17,0)),"?"))</f>
        <v>K-1005</v>
      </c>
      <c r="F21" s="17" t="str">
        <f aca="false">IF(D21="","",IFERROR(INDEX(Stammdaten!$D$6:$D$17,MATCH(D21,Stammdaten!$C$6:$C$17,0)),"?"))</f>
        <v>Deutschland</v>
      </c>
      <c r="G21" s="20" t="s">
        <v>83</v>
      </c>
      <c r="H21" s="18" t="n">
        <v>46080</v>
      </c>
      <c r="I21" s="20" t="s">
        <v>51</v>
      </c>
      <c r="J21" s="21" t="n">
        <v>7350</v>
      </c>
      <c r="K21" s="22" t="n">
        <v>0.19</v>
      </c>
      <c r="L21" s="23" t="n">
        <f aca="false">IF(J21="","",ROUND(J21*K21,2))</f>
        <v>1396.5</v>
      </c>
      <c r="M21" s="23" t="n">
        <f aca="false">IF(J21="","",J21+L21)</f>
        <v>8746.5</v>
      </c>
      <c r="N21" s="24" t="n">
        <f aca="false">IF(D21="","",IFERROR(INDEX(Stammdaten!$E$6:$E$17,MATCH(D21,Stammdaten!$C$6:$C$17,0)),14))</f>
        <v>21</v>
      </c>
      <c r="O21" s="25" t="n">
        <f aca="false">IF(OR(B21="",N21=""),"",B21+N21)</f>
        <v>46106</v>
      </c>
      <c r="P21" s="18" t="n">
        <v>46106</v>
      </c>
      <c r="Q21" s="21" t="n">
        <v>8746.5</v>
      </c>
      <c r="R21" s="23" t="n">
        <f aca="false">IF(C21="","",M21-IF(Q21="",0,Q21))</f>
        <v>0</v>
      </c>
      <c r="S21" s="26" t="str">
        <f aca="true">IF(C21="","",IF(R21&lt;=0.005,"Bezahlt",IF(Q21&gt;0,"Teilzahlung",IF(AND(O21&lt;&gt;"",O21&lt;TODAY()),"Überfällig","Offen"))))</f>
        <v>Bezahlt</v>
      </c>
      <c r="T21" s="19" t="s">
        <v>52</v>
      </c>
      <c r="U21" s="20"/>
    </row>
    <row r="22" customFormat="false" ht="15.75" hidden="false" customHeight="true" outlineLevel="0" collapsed="false">
      <c r="A22" s="17" t="n">
        <f aca="false">IF(C22="","",COUNTA($C$13:C22))</f>
        <v>10</v>
      </c>
      <c r="B22" s="18" t="n">
        <v>46091</v>
      </c>
      <c r="C22" s="19" t="s">
        <v>84</v>
      </c>
      <c r="D22" s="20" t="s">
        <v>85</v>
      </c>
      <c r="E22" s="17" t="str">
        <f aca="false">IF(D22="","",IFERROR(INDEX(Stammdaten!$B$6:$B$17,MATCH(D22,Stammdaten!$C$6:$C$17,0)),"?"))</f>
        <v>K-1007</v>
      </c>
      <c r="F22" s="17" t="str">
        <f aca="false">IF(D22="","",IFERROR(INDEX(Stammdaten!$D$6:$D$17,MATCH(D22,Stammdaten!$C$6:$C$17,0)),"?"))</f>
        <v>Deutschland</v>
      </c>
      <c r="G22" s="20" t="s">
        <v>86</v>
      </c>
      <c r="H22" s="18" t="n">
        <v>46082</v>
      </c>
      <c r="I22" s="20" t="s">
        <v>51</v>
      </c>
      <c r="J22" s="21" t="n">
        <v>4800</v>
      </c>
      <c r="K22" s="22" t="n">
        <v>0.19</v>
      </c>
      <c r="L22" s="23" t="n">
        <f aca="false">IF(J22="","",ROUND(J22*K22,2))</f>
        <v>912</v>
      </c>
      <c r="M22" s="23" t="n">
        <f aca="false">IF(J22="","",J22+L22)</f>
        <v>5712</v>
      </c>
      <c r="N22" s="24" t="n">
        <f aca="false">IF(D22="","",IFERROR(INDEX(Stammdaten!$E$6:$E$17,MATCH(D22,Stammdaten!$C$6:$C$17,0)),14))</f>
        <v>30</v>
      </c>
      <c r="O22" s="25" t="n">
        <f aca="false">IF(OR(B22="",N22=""),"",B22+N22)</f>
        <v>46121</v>
      </c>
      <c r="P22" s="18" t="n">
        <v>46119</v>
      </c>
      <c r="Q22" s="21" t="n">
        <v>5712</v>
      </c>
      <c r="R22" s="23" t="n">
        <f aca="false">IF(C22="","",M22-IF(Q22="",0,Q22))</f>
        <v>0</v>
      </c>
      <c r="S22" s="26" t="str">
        <f aca="true">IF(C22="","",IF(R22&lt;=0.005,"Bezahlt",IF(Q22&gt;0,"Teilzahlung",IF(AND(O22&lt;&gt;"",O22&lt;TODAY()),"Überfällig","Offen"))))</f>
        <v>Bezahlt</v>
      </c>
      <c r="T22" s="19" t="s">
        <v>60</v>
      </c>
      <c r="U22" s="20"/>
    </row>
    <row r="23" customFormat="false" ht="15.75" hidden="false" customHeight="true" outlineLevel="0" collapsed="false">
      <c r="A23" s="17" t="n">
        <f aca="false">IF(C23="","",COUNTA($C$13:C23))</f>
        <v>11</v>
      </c>
      <c r="B23" s="18" t="n">
        <v>46099</v>
      </c>
      <c r="C23" s="19" t="s">
        <v>87</v>
      </c>
      <c r="D23" s="20" t="s">
        <v>88</v>
      </c>
      <c r="E23" s="17" t="str">
        <f aca="false">IF(D23="","",IFERROR(INDEX(Stammdaten!$B$6:$B$17,MATCH(D23,Stammdaten!$C$6:$C$17,0)),"?"))</f>
        <v>K-1012</v>
      </c>
      <c r="F23" s="17" t="str">
        <f aca="false">IF(D23="","",IFERROR(INDEX(Stammdaten!$D$6:$D$17,MATCH(D23,Stammdaten!$C$6:$C$17,0)),"?"))</f>
        <v>Deutschland</v>
      </c>
      <c r="G23" s="20" t="s">
        <v>89</v>
      </c>
      <c r="H23" s="18" t="n">
        <v>46097</v>
      </c>
      <c r="I23" s="20" t="s">
        <v>59</v>
      </c>
      <c r="J23" s="21" t="n">
        <v>1290</v>
      </c>
      <c r="K23" s="22" t="n">
        <v>0.07</v>
      </c>
      <c r="L23" s="23" t="n">
        <f aca="false">IF(J23="","",ROUND(J23*K23,2))</f>
        <v>90.3</v>
      </c>
      <c r="M23" s="23" t="n">
        <f aca="false">IF(J23="","",J23+L23)</f>
        <v>1380.3</v>
      </c>
      <c r="N23" s="24" t="n">
        <f aca="false">IF(D23="","",IFERROR(INDEX(Stammdaten!$E$6:$E$17,MATCH(D23,Stammdaten!$C$6:$C$17,0)),14))</f>
        <v>14</v>
      </c>
      <c r="O23" s="25" t="n">
        <f aca="false">IF(OR(B23="",N23=""),"",B23+N23)</f>
        <v>46113</v>
      </c>
      <c r="P23" s="18" t="n">
        <v>46112</v>
      </c>
      <c r="Q23" s="21" t="n">
        <v>1380.3</v>
      </c>
      <c r="R23" s="23" t="n">
        <f aca="false">IF(C23="","",M23-IF(Q23="",0,Q23))</f>
        <v>0</v>
      </c>
      <c r="S23" s="26" t="str">
        <f aca="true">IF(C23="","",IF(R23&lt;=0.005,"Bezahlt",IF(Q23&gt;0,"Teilzahlung",IF(AND(O23&lt;&gt;"",O23&lt;TODAY()),"Überfällig","Offen"))))</f>
        <v>Bezahlt</v>
      </c>
      <c r="T23" s="19" t="s">
        <v>52</v>
      </c>
      <c r="U23" s="20"/>
    </row>
    <row r="24" customFormat="false" ht="15.75" hidden="false" customHeight="true" outlineLevel="0" collapsed="false">
      <c r="A24" s="17" t="n">
        <f aca="false">IF(C24="","",COUNTA($C$13:C24))</f>
        <v>12</v>
      </c>
      <c r="B24" s="18" t="n">
        <v>46106</v>
      </c>
      <c r="C24" s="19" t="s">
        <v>90</v>
      </c>
      <c r="D24" s="20" t="s">
        <v>91</v>
      </c>
      <c r="E24" s="17" t="str">
        <f aca="false">IF(D24="","",IFERROR(INDEX(Stammdaten!$B$6:$B$17,MATCH(D24,Stammdaten!$C$6:$C$17,0)),"?"))</f>
        <v>K-1011</v>
      </c>
      <c r="F24" s="17" t="str">
        <f aca="false">IF(D24="","",IFERROR(INDEX(Stammdaten!$D$6:$D$17,MATCH(D24,Stammdaten!$C$6:$C$17,0)),"?"))</f>
        <v>Drittland</v>
      </c>
      <c r="G24" s="20" t="s">
        <v>92</v>
      </c>
      <c r="H24" s="18" t="n">
        <v>46104</v>
      </c>
      <c r="I24" s="20" t="s">
        <v>93</v>
      </c>
      <c r="J24" s="21" t="n">
        <v>6150</v>
      </c>
      <c r="K24" s="22" t="n">
        <v>0</v>
      </c>
      <c r="L24" s="23" t="n">
        <f aca="false">IF(J24="","",ROUND(J24*K24,2))</f>
        <v>0</v>
      </c>
      <c r="M24" s="23" t="n">
        <f aca="false">IF(J24="","",J24+L24)</f>
        <v>6150</v>
      </c>
      <c r="N24" s="24" t="n">
        <f aca="false">IF(D24="","",IFERROR(INDEX(Stammdaten!$E$6:$E$17,MATCH(D24,Stammdaten!$C$6:$C$17,0)),14))</f>
        <v>21</v>
      </c>
      <c r="O24" s="25" t="n">
        <f aca="false">IF(OR(B24="",N24=""),"",B24+N24)</f>
        <v>46127</v>
      </c>
      <c r="P24" s="18" t="n">
        <v>46126</v>
      </c>
      <c r="Q24" s="21" t="n">
        <v>6150</v>
      </c>
      <c r="R24" s="23" t="n">
        <f aca="false">IF(C24="","",M24-IF(Q24="",0,Q24))</f>
        <v>0</v>
      </c>
      <c r="S24" s="26" t="str">
        <f aca="true">IF(C24="","",IF(R24&lt;=0.005,"Bezahlt",IF(Q24&gt;0,"Teilzahlung",IF(AND(O24&lt;&gt;"",O24&lt;TODAY()),"Überfällig","Offen"))))</f>
        <v>Bezahlt</v>
      </c>
      <c r="T24" s="19" t="s">
        <v>52</v>
      </c>
      <c r="U24" s="20" t="s">
        <v>94</v>
      </c>
    </row>
    <row r="25" customFormat="false" ht="15.75" hidden="false" customHeight="true" outlineLevel="0" collapsed="false">
      <c r="A25" s="17" t="n">
        <f aca="false">IF(C25="","",COUNTA($C$13:C25))</f>
        <v>13</v>
      </c>
      <c r="B25" s="18" t="n">
        <v>46112</v>
      </c>
      <c r="C25" s="19" t="s">
        <v>95</v>
      </c>
      <c r="D25" s="20" t="s">
        <v>49</v>
      </c>
      <c r="E25" s="17" t="str">
        <f aca="false">IF(D25="","",IFERROR(INDEX(Stammdaten!$B$6:$B$17,MATCH(D25,Stammdaten!$C$6:$C$17,0)),"?"))</f>
        <v>K-1001</v>
      </c>
      <c r="F25" s="17" t="str">
        <f aca="false">IF(D25="","",IFERROR(INDEX(Stammdaten!$D$6:$D$17,MATCH(D25,Stammdaten!$C$6:$C$17,0)),"?"))</f>
        <v>Deutschland</v>
      </c>
      <c r="G25" s="20" t="s">
        <v>96</v>
      </c>
      <c r="H25" s="18" t="n">
        <v>46111</v>
      </c>
      <c r="I25" s="20" t="s">
        <v>51</v>
      </c>
      <c r="J25" s="21" t="n">
        <v>2450</v>
      </c>
      <c r="K25" s="22" t="n">
        <v>0.19</v>
      </c>
      <c r="L25" s="23" t="n">
        <f aca="false">IF(J25="","",ROUND(J25*K25,2))</f>
        <v>465.5</v>
      </c>
      <c r="M25" s="23" t="n">
        <f aca="false">IF(J25="","",J25+L25)</f>
        <v>2915.5</v>
      </c>
      <c r="N25" s="24" t="n">
        <f aca="false">IF(D25="","",IFERROR(INDEX(Stammdaten!$E$6:$E$17,MATCH(D25,Stammdaten!$C$6:$C$17,0)),14))</f>
        <v>14</v>
      </c>
      <c r="O25" s="25" t="n">
        <f aca="false">IF(OR(B25="",N25=""),"",B25+N25)</f>
        <v>46126</v>
      </c>
      <c r="P25" s="18" t="n">
        <v>46125</v>
      </c>
      <c r="Q25" s="21" t="n">
        <v>2915.5</v>
      </c>
      <c r="R25" s="23" t="n">
        <f aca="false">IF(C25="","",M25-IF(Q25="",0,Q25))</f>
        <v>0</v>
      </c>
      <c r="S25" s="26" t="str">
        <f aca="true">IF(C25="","",IF(R25&lt;=0.005,"Bezahlt",IF(Q25&gt;0,"Teilzahlung",IF(AND(O25&lt;&gt;"",O25&lt;TODAY()),"Überfällig","Offen"))))</f>
        <v>Bezahlt</v>
      </c>
      <c r="T25" s="19" t="s">
        <v>52</v>
      </c>
      <c r="U25" s="20"/>
    </row>
    <row r="26" customFormat="false" ht="15.75" hidden="false" customHeight="true" outlineLevel="0" collapsed="false">
      <c r="A26" s="17" t="n">
        <f aca="false">IF(C26="","",COUNTA($C$13:C26))</f>
        <v>14</v>
      </c>
      <c r="B26" s="18" t="n">
        <v>46120</v>
      </c>
      <c r="C26" s="19" t="s">
        <v>97</v>
      </c>
      <c r="D26" s="20" t="s">
        <v>67</v>
      </c>
      <c r="E26" s="17" t="str">
        <f aca="false">IF(D26="","",IFERROR(INDEX(Stammdaten!$B$6:$B$17,MATCH(D26,Stammdaten!$C$6:$C$17,0)),"?"))</f>
        <v>K-1003</v>
      </c>
      <c r="F26" s="17" t="str">
        <f aca="false">IF(D26="","",IFERROR(INDEX(Stammdaten!$D$6:$D$17,MATCH(D26,Stammdaten!$C$6:$C$17,0)),"?"))</f>
        <v>Deutschland</v>
      </c>
      <c r="G26" s="20" t="s">
        <v>98</v>
      </c>
      <c r="H26" s="18" t="n">
        <v>46115</v>
      </c>
      <c r="I26" s="20" t="s">
        <v>51</v>
      </c>
      <c r="J26" s="21" t="n">
        <v>2680</v>
      </c>
      <c r="K26" s="22" t="n">
        <v>0.19</v>
      </c>
      <c r="L26" s="23" t="n">
        <f aca="false">IF(J26="","",ROUND(J26*K26,2))</f>
        <v>509.2</v>
      </c>
      <c r="M26" s="23" t="n">
        <f aca="false">IF(J26="","",J26+L26)</f>
        <v>3189.2</v>
      </c>
      <c r="N26" s="24" t="n">
        <f aca="false">IF(D26="","",IFERROR(INDEX(Stammdaten!$E$6:$E$17,MATCH(D26,Stammdaten!$C$6:$C$17,0)),14))</f>
        <v>14</v>
      </c>
      <c r="O26" s="25" t="n">
        <f aca="false">IF(OR(B26="",N26=""),"",B26+N26)</f>
        <v>46134</v>
      </c>
      <c r="P26" s="18" t="n">
        <v>46133</v>
      </c>
      <c r="Q26" s="21" t="n">
        <v>3189.2</v>
      </c>
      <c r="R26" s="23" t="n">
        <f aca="false">IF(C26="","",M26-IF(Q26="",0,Q26))</f>
        <v>0</v>
      </c>
      <c r="S26" s="26" t="str">
        <f aca="true">IF(C26="","",IF(R26&lt;=0.005,"Bezahlt",IF(Q26&gt;0,"Teilzahlung",IF(AND(O26&lt;&gt;"",O26&lt;TODAY()),"Überfällig","Offen"))))</f>
        <v>Bezahlt</v>
      </c>
      <c r="T26" s="19" t="s">
        <v>52</v>
      </c>
      <c r="U26" s="20"/>
    </row>
    <row r="27" customFormat="false" ht="15.75" hidden="false" customHeight="true" outlineLevel="0" collapsed="false">
      <c r="A27" s="17" t="n">
        <f aca="false">IF(C27="","",COUNTA($C$13:C27))</f>
        <v>15</v>
      </c>
      <c r="B27" s="18" t="n">
        <v>46127</v>
      </c>
      <c r="C27" s="19" t="s">
        <v>99</v>
      </c>
      <c r="D27" s="20" t="s">
        <v>54</v>
      </c>
      <c r="E27" s="17" t="str">
        <f aca="false">IF(D27="","",IFERROR(INDEX(Stammdaten!$B$6:$B$17,MATCH(D27,Stammdaten!$C$6:$C$17,0)),"?"))</f>
        <v>K-1002</v>
      </c>
      <c r="F27" s="17" t="str">
        <f aca="false">IF(D27="","",IFERROR(INDEX(Stammdaten!$D$6:$D$17,MATCH(D27,Stammdaten!$C$6:$C$17,0)),"?"))</f>
        <v>Deutschland</v>
      </c>
      <c r="G27" s="20" t="s">
        <v>100</v>
      </c>
      <c r="H27" s="18" t="n">
        <v>46127</v>
      </c>
      <c r="I27" s="20" t="s">
        <v>51</v>
      </c>
      <c r="J27" s="21" t="n">
        <v>1180</v>
      </c>
      <c r="K27" s="22" t="n">
        <v>0.19</v>
      </c>
      <c r="L27" s="23" t="n">
        <f aca="false">IF(J27="","",ROUND(J27*K27,2))</f>
        <v>224.2</v>
      </c>
      <c r="M27" s="23" t="n">
        <f aca="false">IF(J27="","",J27+L27)</f>
        <v>1404.2</v>
      </c>
      <c r="N27" s="24" t="n">
        <f aca="false">IF(D27="","",IFERROR(INDEX(Stammdaten!$E$6:$E$17,MATCH(D27,Stammdaten!$C$6:$C$17,0)),14))</f>
        <v>30</v>
      </c>
      <c r="O27" s="25" t="n">
        <f aca="false">IF(OR(B27="",N27=""),"",B27+N27)</f>
        <v>46157</v>
      </c>
      <c r="P27" s="18" t="n">
        <v>46154</v>
      </c>
      <c r="Q27" s="21" t="n">
        <v>1404.2</v>
      </c>
      <c r="R27" s="23" t="n">
        <f aca="false">IF(C27="","",M27-IF(Q27="",0,Q27))</f>
        <v>0</v>
      </c>
      <c r="S27" s="26" t="str">
        <f aca="true">IF(C27="","",IF(R27&lt;=0.005,"Bezahlt",IF(Q27&gt;0,"Teilzahlung",IF(AND(O27&lt;&gt;"",O27&lt;TODAY()),"Überfällig","Offen"))))</f>
        <v>Bezahlt</v>
      </c>
      <c r="T27" s="19" t="s">
        <v>52</v>
      </c>
      <c r="U27" s="20"/>
    </row>
    <row r="28" customFormat="false" ht="15.75" hidden="false" customHeight="true" outlineLevel="0" collapsed="false">
      <c r="A28" s="17" t="n">
        <f aca="false">IF(C28="","",COUNTA($C$13:C28))</f>
        <v>16</v>
      </c>
      <c r="B28" s="18" t="n">
        <v>46135</v>
      </c>
      <c r="C28" s="19" t="s">
        <v>101</v>
      </c>
      <c r="D28" s="20" t="s">
        <v>57</v>
      </c>
      <c r="E28" s="17" t="str">
        <f aca="false">IF(D28="","",IFERROR(INDEX(Stammdaten!$B$6:$B$17,MATCH(D28,Stammdaten!$C$6:$C$17,0)),"?"))</f>
        <v>K-1008</v>
      </c>
      <c r="F28" s="17" t="str">
        <f aca="false">IF(D28="","",IFERROR(INDEX(Stammdaten!$D$6:$D$17,MATCH(D28,Stammdaten!$C$6:$C$17,0)),"?"))</f>
        <v>Deutschland</v>
      </c>
      <c r="G28" s="20" t="s">
        <v>58</v>
      </c>
      <c r="H28" s="18" t="n">
        <v>46134</v>
      </c>
      <c r="I28" s="20" t="s">
        <v>59</v>
      </c>
      <c r="J28" s="21" t="n">
        <v>715.8</v>
      </c>
      <c r="K28" s="22" t="n">
        <v>0.07</v>
      </c>
      <c r="L28" s="23" t="n">
        <f aca="false">IF(J28="","",ROUND(J28*K28,2))</f>
        <v>50.11</v>
      </c>
      <c r="M28" s="23" t="n">
        <f aca="false">IF(J28="","",J28+L28)</f>
        <v>765.91</v>
      </c>
      <c r="N28" s="24" t="n">
        <f aca="false">IF(D28="","",IFERROR(INDEX(Stammdaten!$E$6:$E$17,MATCH(D28,Stammdaten!$C$6:$C$17,0)),14))</f>
        <v>7</v>
      </c>
      <c r="O28" s="25" t="n">
        <f aca="false">IF(OR(B28="",N28=""),"",B28+N28)</f>
        <v>46142</v>
      </c>
      <c r="P28" s="18" t="n">
        <v>46141</v>
      </c>
      <c r="Q28" s="21" t="n">
        <v>765.91</v>
      </c>
      <c r="R28" s="23" t="n">
        <f aca="false">IF(C28="","",M28-IF(Q28="",0,Q28))</f>
        <v>0</v>
      </c>
      <c r="S28" s="26" t="str">
        <f aca="true">IF(C28="","",IF(R28&lt;=0.005,"Bezahlt",IF(Q28&gt;0,"Teilzahlung",IF(AND(O28&lt;&gt;"",O28&lt;TODAY()),"Überfällig","Offen"))))</f>
        <v>Bezahlt</v>
      </c>
      <c r="T28" s="19" t="s">
        <v>60</v>
      </c>
      <c r="U28" s="20"/>
    </row>
    <row r="29" customFormat="false" ht="15.75" hidden="false" customHeight="true" outlineLevel="0" collapsed="false">
      <c r="A29" s="17" t="n">
        <f aca="false">IF(C29="","",COUNTA($C$13:C29))</f>
        <v>17</v>
      </c>
      <c r="B29" s="18" t="n">
        <v>46142</v>
      </c>
      <c r="C29" s="19" t="s">
        <v>102</v>
      </c>
      <c r="D29" s="20" t="s">
        <v>74</v>
      </c>
      <c r="E29" s="17" t="str">
        <f aca="false">IF(D29="","",IFERROR(INDEX(Stammdaten!$B$6:$B$17,MATCH(D29,Stammdaten!$C$6:$C$17,0)),"?"))</f>
        <v>K-1004</v>
      </c>
      <c r="F29" s="17" t="str">
        <f aca="false">IF(D29="","",IFERROR(INDEX(Stammdaten!$D$6:$D$17,MATCH(D29,Stammdaten!$C$6:$C$17,0)),"?"))</f>
        <v>Deutschland</v>
      </c>
      <c r="G29" s="20" t="s">
        <v>103</v>
      </c>
      <c r="H29" s="18" t="n">
        <v>46142</v>
      </c>
      <c r="I29" s="20" t="s">
        <v>51</v>
      </c>
      <c r="J29" s="21" t="n">
        <v>4980</v>
      </c>
      <c r="K29" s="22" t="n">
        <v>0.19</v>
      </c>
      <c r="L29" s="23" t="n">
        <f aca="false">IF(J29="","",ROUND(J29*K29,2))</f>
        <v>946.2</v>
      </c>
      <c r="M29" s="23" t="n">
        <f aca="false">IF(J29="","",J29+L29)</f>
        <v>5926.2</v>
      </c>
      <c r="N29" s="24" t="n">
        <f aca="false">IF(D29="","",IFERROR(INDEX(Stammdaten!$E$6:$E$17,MATCH(D29,Stammdaten!$C$6:$C$17,0)),14))</f>
        <v>30</v>
      </c>
      <c r="O29" s="25" t="n">
        <f aca="false">IF(OR(B29="",N29=""),"",B29+N29)</f>
        <v>46172</v>
      </c>
      <c r="P29" s="18" t="n">
        <v>46171</v>
      </c>
      <c r="Q29" s="21" t="n">
        <v>5926.2</v>
      </c>
      <c r="R29" s="23" t="n">
        <f aca="false">IF(C29="","",M29-IF(Q29="",0,Q29))</f>
        <v>0</v>
      </c>
      <c r="S29" s="26" t="str">
        <f aca="true">IF(C29="","",IF(R29&lt;=0.005,"Bezahlt",IF(Q29&gt;0,"Teilzahlung",IF(AND(O29&lt;&gt;"",O29&lt;TODAY()),"Überfällig","Offen"))))</f>
        <v>Bezahlt</v>
      </c>
      <c r="T29" s="19" t="s">
        <v>52</v>
      </c>
      <c r="U29" s="20"/>
    </row>
    <row r="30" customFormat="false" ht="15.75" hidden="false" customHeight="true" outlineLevel="0" collapsed="false">
      <c r="A30" s="17" t="n">
        <f aca="false">IF(C30="","",COUNTA($C$13:C30))</f>
        <v>18</v>
      </c>
      <c r="B30" s="18" t="n">
        <v>46149</v>
      </c>
      <c r="C30" s="19" t="s">
        <v>104</v>
      </c>
      <c r="D30" s="20" t="s">
        <v>62</v>
      </c>
      <c r="E30" s="17" t="str">
        <f aca="false">IF(D30="","",IFERROR(INDEX(Stammdaten!$B$6:$B$17,MATCH(D30,Stammdaten!$C$6:$C$17,0)),"?"))</f>
        <v>K-1009</v>
      </c>
      <c r="F30" s="17" t="str">
        <f aca="false">IF(D30="","",IFERROR(INDEX(Stammdaten!$D$6:$D$17,MATCH(D30,Stammdaten!$C$6:$C$17,0)),"?"))</f>
        <v>EU</v>
      </c>
      <c r="G30" s="20" t="s">
        <v>105</v>
      </c>
      <c r="H30" s="18" t="n">
        <v>46148</v>
      </c>
      <c r="I30" s="20" t="s">
        <v>64</v>
      </c>
      <c r="J30" s="21" t="n">
        <v>4250</v>
      </c>
      <c r="K30" s="22" t="n">
        <v>0</v>
      </c>
      <c r="L30" s="23" t="n">
        <f aca="false">IF(J30="","",ROUND(J30*K30,2))</f>
        <v>0</v>
      </c>
      <c r="M30" s="23" t="n">
        <f aca="false">IF(J30="","",J30+L30)</f>
        <v>4250</v>
      </c>
      <c r="N30" s="24" t="n">
        <f aca="false">IF(D30="","",IFERROR(INDEX(Stammdaten!$E$6:$E$17,MATCH(D30,Stammdaten!$C$6:$C$17,0)),14))</f>
        <v>30</v>
      </c>
      <c r="O30" s="25" t="n">
        <f aca="false">IF(OR(B30="",N30=""),"",B30+N30)</f>
        <v>46179</v>
      </c>
      <c r="P30" s="18" t="n">
        <v>46178</v>
      </c>
      <c r="Q30" s="21" t="n">
        <v>2000</v>
      </c>
      <c r="R30" s="23" t="n">
        <f aca="false">IF(C30="","",M30-IF(Q30="",0,Q30))</f>
        <v>2250</v>
      </c>
      <c r="S30" s="26" t="str">
        <f aca="true">IF(C30="","",IF(R30&lt;=0.005,"Bezahlt",IF(Q30&gt;0,"Teilzahlung",IF(AND(O30&lt;&gt;"",O30&lt;TODAY()),"Überfällig","Offen"))))</f>
        <v>Teilzahlung</v>
      </c>
      <c r="T30" s="19" t="s">
        <v>52</v>
      </c>
      <c r="U30" s="20" t="s">
        <v>106</v>
      </c>
    </row>
    <row r="31" customFormat="false" ht="15.75" hidden="false" customHeight="true" outlineLevel="0" collapsed="false">
      <c r="A31" s="17" t="n">
        <f aca="false">IF(C31="","",COUNTA($C$13:C31))</f>
        <v>19</v>
      </c>
      <c r="B31" s="18" t="n">
        <v>46156</v>
      </c>
      <c r="C31" s="19" t="s">
        <v>107</v>
      </c>
      <c r="D31" s="20" t="s">
        <v>70</v>
      </c>
      <c r="E31" s="17" t="str">
        <f aca="false">IF(D31="","",IFERROR(INDEX(Stammdaten!$B$6:$B$17,MATCH(D31,Stammdaten!$C$6:$C$17,0)),"?"))</f>
        <v>K-1006</v>
      </c>
      <c r="F31" s="17" t="str">
        <f aca="false">IF(D31="","",IFERROR(INDEX(Stammdaten!$D$6:$D$17,MATCH(D31,Stammdaten!$C$6:$C$17,0)),"?"))</f>
        <v>Deutschland</v>
      </c>
      <c r="G31" s="20" t="s">
        <v>108</v>
      </c>
      <c r="H31" s="18" t="n">
        <v>46153</v>
      </c>
      <c r="I31" s="20" t="s">
        <v>51</v>
      </c>
      <c r="J31" s="21" t="n">
        <v>960</v>
      </c>
      <c r="K31" s="22" t="n">
        <v>0.19</v>
      </c>
      <c r="L31" s="23" t="n">
        <f aca="false">IF(J31="","",ROUND(J31*K31,2))</f>
        <v>182.4</v>
      </c>
      <c r="M31" s="23" t="n">
        <f aca="false">IF(J31="","",J31+L31)</f>
        <v>1142.4</v>
      </c>
      <c r="N31" s="24" t="n">
        <f aca="false">IF(D31="","",IFERROR(INDEX(Stammdaten!$E$6:$E$17,MATCH(D31,Stammdaten!$C$6:$C$17,0)),14))</f>
        <v>14</v>
      </c>
      <c r="O31" s="25" t="n">
        <f aca="false">IF(OR(B31="",N31=""),"",B31+N31)</f>
        <v>46170</v>
      </c>
      <c r="P31" s="18" t="n">
        <v>46168</v>
      </c>
      <c r="Q31" s="21" t="n">
        <v>1142.4</v>
      </c>
      <c r="R31" s="23" t="n">
        <f aca="false">IF(C31="","",M31-IF(Q31="",0,Q31))</f>
        <v>0</v>
      </c>
      <c r="S31" s="26" t="str">
        <f aca="true">IF(C31="","",IF(R31&lt;=0.005,"Bezahlt",IF(Q31&gt;0,"Teilzahlung",IF(AND(O31&lt;&gt;"",O31&lt;TODAY()),"Überfällig","Offen"))))</f>
        <v>Bezahlt</v>
      </c>
      <c r="T31" s="19" t="s">
        <v>72</v>
      </c>
      <c r="U31" s="20"/>
    </row>
    <row r="32" customFormat="false" ht="15.75" hidden="false" customHeight="true" outlineLevel="0" collapsed="false">
      <c r="A32" s="17" t="n">
        <f aca="false">IF(C32="","",COUNTA($C$13:C32))</f>
        <v>20</v>
      </c>
      <c r="B32" s="18" t="n">
        <v>46163</v>
      </c>
      <c r="C32" s="19" t="s">
        <v>109</v>
      </c>
      <c r="D32" s="20" t="s">
        <v>85</v>
      </c>
      <c r="E32" s="17" t="str">
        <f aca="false">IF(D32="","",IFERROR(INDEX(Stammdaten!$B$6:$B$17,MATCH(D32,Stammdaten!$C$6:$C$17,0)),"?"))</f>
        <v>K-1007</v>
      </c>
      <c r="F32" s="17" t="str">
        <f aca="false">IF(D32="","",IFERROR(INDEX(Stammdaten!$D$6:$D$17,MATCH(D32,Stammdaten!$C$6:$C$17,0)),"?"))</f>
        <v>Deutschland</v>
      </c>
      <c r="G32" s="20" t="s">
        <v>110</v>
      </c>
      <c r="H32" s="18" t="n">
        <v>46157</v>
      </c>
      <c r="I32" s="20" t="s">
        <v>51</v>
      </c>
      <c r="J32" s="21" t="n">
        <v>8900</v>
      </c>
      <c r="K32" s="22" t="n">
        <v>0.19</v>
      </c>
      <c r="L32" s="23" t="n">
        <f aca="false">IF(J32="","",ROUND(J32*K32,2))</f>
        <v>1691</v>
      </c>
      <c r="M32" s="23" t="n">
        <f aca="false">IF(J32="","",J32+L32)</f>
        <v>10591</v>
      </c>
      <c r="N32" s="24" t="n">
        <f aca="false">IF(D32="","",IFERROR(INDEX(Stammdaten!$E$6:$E$17,MATCH(D32,Stammdaten!$C$6:$C$17,0)),14))</f>
        <v>30</v>
      </c>
      <c r="O32" s="25" t="n">
        <f aca="false">IF(OR(B32="",N32=""),"",B32+N32)</f>
        <v>46193</v>
      </c>
      <c r="P32" s="18"/>
      <c r="Q32" s="21"/>
      <c r="R32" s="23" t="n">
        <f aca="false">IF(C32="","",M32-IF(Q32="",0,Q32))</f>
        <v>10591</v>
      </c>
      <c r="S32" s="26" t="str">
        <f aca="true">IF(C32="","",IF(R32&lt;=0.005,"Bezahlt",IF(Q32&gt;0,"Teilzahlung",IF(AND(O32&lt;&gt;"",O32&lt;TODAY()),"Überfällig","Offen"))))</f>
        <v>Überfällig</v>
      </c>
      <c r="T32" s="19" t="s">
        <v>52</v>
      </c>
      <c r="U32" s="20" t="s">
        <v>111</v>
      </c>
    </row>
    <row r="33" customFormat="false" ht="15.75" hidden="false" customHeight="true" outlineLevel="0" collapsed="false">
      <c r="A33" s="17" t="n">
        <f aca="false">IF(C33="","",COUNTA($C$13:C33))</f>
        <v>21</v>
      </c>
      <c r="B33" s="18" t="n">
        <v>46170</v>
      </c>
      <c r="C33" s="19" t="s">
        <v>112</v>
      </c>
      <c r="D33" s="20" t="s">
        <v>82</v>
      </c>
      <c r="E33" s="17" t="str">
        <f aca="false">IF(D33="","",IFERROR(INDEX(Stammdaten!$B$6:$B$17,MATCH(D33,Stammdaten!$C$6:$C$17,0)),"?"))</f>
        <v>K-1005</v>
      </c>
      <c r="F33" s="17" t="str">
        <f aca="false">IF(D33="","",IFERROR(INDEX(Stammdaten!$D$6:$D$17,MATCH(D33,Stammdaten!$C$6:$C$17,0)),"?"))</f>
        <v>Deutschland</v>
      </c>
      <c r="G33" s="20" t="s">
        <v>113</v>
      </c>
      <c r="H33" s="18" t="n">
        <v>46168</v>
      </c>
      <c r="I33" s="20" t="s">
        <v>51</v>
      </c>
      <c r="J33" s="21" t="n">
        <v>3120</v>
      </c>
      <c r="K33" s="22" t="n">
        <v>0.19</v>
      </c>
      <c r="L33" s="23" t="n">
        <f aca="false">IF(J33="","",ROUND(J33*K33,2))</f>
        <v>592.8</v>
      </c>
      <c r="M33" s="23" t="n">
        <f aca="false">IF(J33="","",J33+L33)</f>
        <v>3712.8</v>
      </c>
      <c r="N33" s="24" t="n">
        <f aca="false">IF(D33="","",IFERROR(INDEX(Stammdaten!$E$6:$E$17,MATCH(D33,Stammdaten!$C$6:$C$17,0)),14))</f>
        <v>21</v>
      </c>
      <c r="O33" s="25" t="n">
        <f aca="false">IF(OR(B33="",N33=""),"",B33+N33)</f>
        <v>46191</v>
      </c>
      <c r="P33" s="18" t="n">
        <v>46190</v>
      </c>
      <c r="Q33" s="21" t="n">
        <v>3712.8</v>
      </c>
      <c r="R33" s="23" t="n">
        <f aca="false">IF(C33="","",M33-IF(Q33="",0,Q33))</f>
        <v>0</v>
      </c>
      <c r="S33" s="26" t="str">
        <f aca="true">IF(C33="","",IF(R33&lt;=0.005,"Bezahlt",IF(Q33&gt;0,"Teilzahlung",IF(AND(O33&lt;&gt;"",O33&lt;TODAY()),"Überfällig","Offen"))))</f>
        <v>Bezahlt</v>
      </c>
      <c r="T33" s="19" t="s">
        <v>52</v>
      </c>
      <c r="U33" s="20"/>
    </row>
    <row r="34" customFormat="false" ht="15.75" hidden="false" customHeight="true" outlineLevel="0" collapsed="false">
      <c r="A34" s="17" t="n">
        <f aca="false">IF(C34="","",COUNTA($C$13:C34))</f>
        <v>22</v>
      </c>
      <c r="B34" s="18" t="n">
        <v>46177</v>
      </c>
      <c r="C34" s="19" t="s">
        <v>114</v>
      </c>
      <c r="D34" s="20" t="s">
        <v>77</v>
      </c>
      <c r="E34" s="17" t="str">
        <f aca="false">IF(D34="","",IFERROR(INDEX(Stammdaten!$B$6:$B$17,MATCH(D34,Stammdaten!$C$6:$C$17,0)),"?"))</f>
        <v>K-1010</v>
      </c>
      <c r="F34" s="17" t="str">
        <f aca="false">IF(D34="","",IFERROR(INDEX(Stammdaten!$D$6:$D$17,MATCH(D34,Stammdaten!$C$6:$C$17,0)),"?"))</f>
        <v>EU</v>
      </c>
      <c r="G34" s="20" t="s">
        <v>115</v>
      </c>
      <c r="H34" s="18" t="n">
        <v>46175</v>
      </c>
      <c r="I34" s="20" t="s">
        <v>79</v>
      </c>
      <c r="J34" s="21" t="n">
        <v>1650</v>
      </c>
      <c r="K34" s="22" t="n">
        <v>0</v>
      </c>
      <c r="L34" s="23" t="n">
        <f aca="false">IF(J34="","",ROUND(J34*K34,2))</f>
        <v>0</v>
      </c>
      <c r="M34" s="23" t="n">
        <f aca="false">IF(J34="","",J34+L34)</f>
        <v>1650</v>
      </c>
      <c r="N34" s="24" t="n">
        <f aca="false">IF(D34="","",IFERROR(INDEX(Stammdaten!$E$6:$E$17,MATCH(D34,Stammdaten!$C$6:$C$17,0)),14))</f>
        <v>30</v>
      </c>
      <c r="O34" s="25" t="n">
        <f aca="false">IF(OR(B34="",N34=""),"",B34+N34)</f>
        <v>46207</v>
      </c>
      <c r="P34" s="18"/>
      <c r="Q34" s="21"/>
      <c r="R34" s="23" t="n">
        <f aca="false">IF(C34="","",M34-IF(Q34="",0,Q34))</f>
        <v>1650</v>
      </c>
      <c r="S34" s="26" t="str">
        <f aca="true">IF(C34="","",IF(R34&lt;=0.005,"Bezahlt",IF(Q34&gt;0,"Teilzahlung",IF(AND(O34&lt;&gt;"",O34&lt;TODAY()),"Überfällig","Offen"))))</f>
        <v>Überfällig</v>
      </c>
      <c r="T34" s="19" t="s">
        <v>52</v>
      </c>
      <c r="U34" s="20" t="s">
        <v>80</v>
      </c>
    </row>
    <row r="35" customFormat="false" ht="15.75" hidden="false" customHeight="true" outlineLevel="0" collapsed="false">
      <c r="A35" s="17" t="n">
        <f aca="false">IF(C35="","",COUNTA($C$13:C35))</f>
        <v>23</v>
      </c>
      <c r="B35" s="18" t="n">
        <v>46184</v>
      </c>
      <c r="C35" s="19" t="s">
        <v>116</v>
      </c>
      <c r="D35" s="20" t="s">
        <v>49</v>
      </c>
      <c r="E35" s="17" t="str">
        <f aca="false">IF(D35="","",IFERROR(INDEX(Stammdaten!$B$6:$B$17,MATCH(D35,Stammdaten!$C$6:$C$17,0)),"?"))</f>
        <v>K-1001</v>
      </c>
      <c r="F35" s="17" t="str">
        <f aca="false">IF(D35="","",IFERROR(INDEX(Stammdaten!$D$6:$D$17,MATCH(D35,Stammdaten!$C$6:$C$17,0)),"?"))</f>
        <v>Deutschland</v>
      </c>
      <c r="G35" s="20" t="s">
        <v>117</v>
      </c>
      <c r="H35" s="18" t="n">
        <v>46182</v>
      </c>
      <c r="I35" s="20" t="s">
        <v>51</v>
      </c>
      <c r="J35" s="21" t="n">
        <v>780</v>
      </c>
      <c r="K35" s="22" t="n">
        <v>0.19</v>
      </c>
      <c r="L35" s="23" t="n">
        <f aca="false">IF(J35="","",ROUND(J35*K35,2))</f>
        <v>148.2</v>
      </c>
      <c r="M35" s="23" t="n">
        <f aca="false">IF(J35="","",J35+L35)</f>
        <v>928.2</v>
      </c>
      <c r="N35" s="24" t="n">
        <f aca="false">IF(D35="","",IFERROR(INDEX(Stammdaten!$E$6:$E$17,MATCH(D35,Stammdaten!$C$6:$C$17,0)),14))</f>
        <v>14</v>
      </c>
      <c r="O35" s="25" t="n">
        <f aca="false">IF(OR(B35="",N35=""),"",B35+N35)</f>
        <v>46198</v>
      </c>
      <c r="P35" s="18" t="n">
        <v>46196</v>
      </c>
      <c r="Q35" s="21" t="n">
        <v>928.2</v>
      </c>
      <c r="R35" s="23" t="n">
        <f aca="false">IF(C35="","",M35-IF(Q35="",0,Q35))</f>
        <v>0</v>
      </c>
      <c r="S35" s="26" t="str">
        <f aca="true">IF(C35="","",IF(R35&lt;=0.005,"Bezahlt",IF(Q35&gt;0,"Teilzahlung",IF(AND(O35&lt;&gt;"",O35&lt;TODAY()),"Überfällig","Offen"))))</f>
        <v>Bezahlt</v>
      </c>
      <c r="T35" s="19" t="s">
        <v>52</v>
      </c>
      <c r="U35" s="20"/>
    </row>
    <row r="36" customFormat="false" ht="15.75" hidden="false" customHeight="true" outlineLevel="0" collapsed="false">
      <c r="A36" s="17" t="n">
        <f aca="false">IF(C36="","",COUNTA($C$13:C36))</f>
        <v>24</v>
      </c>
      <c r="B36" s="18" t="n">
        <v>46191</v>
      </c>
      <c r="C36" s="19" t="s">
        <v>118</v>
      </c>
      <c r="D36" s="20" t="s">
        <v>88</v>
      </c>
      <c r="E36" s="17" t="str">
        <f aca="false">IF(D36="","",IFERROR(INDEX(Stammdaten!$B$6:$B$17,MATCH(D36,Stammdaten!$C$6:$C$17,0)),"?"))</f>
        <v>K-1012</v>
      </c>
      <c r="F36" s="17" t="str">
        <f aca="false">IF(D36="","",IFERROR(INDEX(Stammdaten!$D$6:$D$17,MATCH(D36,Stammdaten!$C$6:$C$17,0)),"?"))</f>
        <v>Deutschland</v>
      </c>
      <c r="G36" s="20" t="s">
        <v>119</v>
      </c>
      <c r="H36" s="18" t="n">
        <v>46188</v>
      </c>
      <c r="I36" s="20" t="s">
        <v>59</v>
      </c>
      <c r="J36" s="21" t="n">
        <v>1540</v>
      </c>
      <c r="K36" s="22" t="n">
        <v>0.07</v>
      </c>
      <c r="L36" s="23" t="n">
        <f aca="false">IF(J36="","",ROUND(J36*K36,2))</f>
        <v>107.8</v>
      </c>
      <c r="M36" s="23" t="n">
        <f aca="false">IF(J36="","",J36+L36)</f>
        <v>1647.8</v>
      </c>
      <c r="N36" s="24" t="n">
        <f aca="false">IF(D36="","",IFERROR(INDEX(Stammdaten!$E$6:$E$17,MATCH(D36,Stammdaten!$C$6:$C$17,0)),14))</f>
        <v>14</v>
      </c>
      <c r="O36" s="25" t="n">
        <f aca="false">IF(OR(B36="",N36=""),"",B36+N36)</f>
        <v>46205</v>
      </c>
      <c r="P36" s="18"/>
      <c r="Q36" s="21"/>
      <c r="R36" s="23" t="n">
        <f aca="false">IF(C36="","",M36-IF(Q36="",0,Q36))</f>
        <v>1647.8</v>
      </c>
      <c r="S36" s="26" t="str">
        <f aca="true">IF(C36="","",IF(R36&lt;=0.005,"Bezahlt",IF(Q36&gt;0,"Teilzahlung",IF(AND(O36&lt;&gt;"",O36&lt;TODAY()),"Überfällig","Offen"))))</f>
        <v>Überfällig</v>
      </c>
      <c r="T36" s="19" t="s">
        <v>52</v>
      </c>
      <c r="U36" s="20"/>
    </row>
    <row r="37" customFormat="false" ht="15.75" hidden="false" customHeight="true" outlineLevel="0" collapsed="false">
      <c r="A37" s="17" t="n">
        <f aca="false">IF(C37="","",COUNTA($C$13:C37))</f>
        <v>25</v>
      </c>
      <c r="B37" s="18" t="n">
        <v>46199</v>
      </c>
      <c r="C37" s="19" t="s">
        <v>120</v>
      </c>
      <c r="D37" s="20" t="s">
        <v>91</v>
      </c>
      <c r="E37" s="17" t="str">
        <f aca="false">IF(D37="","",IFERROR(INDEX(Stammdaten!$B$6:$B$17,MATCH(D37,Stammdaten!$C$6:$C$17,0)),"?"))</f>
        <v>K-1011</v>
      </c>
      <c r="F37" s="17" t="str">
        <f aca="false">IF(D37="","",IFERROR(INDEX(Stammdaten!$D$6:$D$17,MATCH(D37,Stammdaten!$C$6:$C$17,0)),"?"))</f>
        <v>Drittland</v>
      </c>
      <c r="G37" s="20" t="s">
        <v>121</v>
      </c>
      <c r="H37" s="18" t="n">
        <v>46197</v>
      </c>
      <c r="I37" s="20" t="s">
        <v>93</v>
      </c>
      <c r="J37" s="21" t="n">
        <v>3480</v>
      </c>
      <c r="K37" s="22" t="n">
        <v>0</v>
      </c>
      <c r="L37" s="23" t="n">
        <f aca="false">IF(J37="","",ROUND(J37*K37,2))</f>
        <v>0</v>
      </c>
      <c r="M37" s="23" t="n">
        <f aca="false">IF(J37="","",J37+L37)</f>
        <v>3480</v>
      </c>
      <c r="N37" s="24" t="n">
        <f aca="false">IF(D37="","",IFERROR(INDEX(Stammdaten!$E$6:$E$17,MATCH(D37,Stammdaten!$C$6:$C$17,0)),14))</f>
        <v>21</v>
      </c>
      <c r="O37" s="25" t="n">
        <f aca="false">IF(OR(B37="",N37=""),"",B37+N37)</f>
        <v>46220</v>
      </c>
      <c r="P37" s="18"/>
      <c r="Q37" s="21"/>
      <c r="R37" s="23" t="n">
        <f aca="false">IF(C37="","",M37-IF(Q37="",0,Q37))</f>
        <v>3480</v>
      </c>
      <c r="S37" s="26" t="str">
        <f aca="true">IF(C37="","",IF(R37&lt;=0.005,"Bezahlt",IF(Q37&gt;0,"Teilzahlung",IF(AND(O37&lt;&gt;"",O37&lt;TODAY()),"Überfällig","Offen"))))</f>
        <v>Offen</v>
      </c>
      <c r="T37" s="19" t="s">
        <v>52</v>
      </c>
      <c r="U37" s="20" t="s">
        <v>122</v>
      </c>
    </row>
    <row r="38" customFormat="false" ht="15.75" hidden="false" customHeight="true" outlineLevel="0" collapsed="false">
      <c r="A38" s="17" t="n">
        <f aca="false">IF(C38="","",COUNTA($C$13:C38))</f>
        <v>26</v>
      </c>
      <c r="B38" s="18" t="n">
        <v>46203</v>
      </c>
      <c r="C38" s="19" t="s">
        <v>123</v>
      </c>
      <c r="D38" s="20" t="s">
        <v>74</v>
      </c>
      <c r="E38" s="17" t="str">
        <f aca="false">IF(D38="","",IFERROR(INDEX(Stammdaten!$B$6:$B$17,MATCH(D38,Stammdaten!$C$6:$C$17,0)),"?"))</f>
        <v>K-1004</v>
      </c>
      <c r="F38" s="17" t="str">
        <f aca="false">IF(D38="","",IFERROR(INDEX(Stammdaten!$D$6:$D$17,MATCH(D38,Stammdaten!$C$6:$C$17,0)),"?"))</f>
        <v>Deutschland</v>
      </c>
      <c r="G38" s="20" t="s">
        <v>124</v>
      </c>
      <c r="H38" s="18" t="n">
        <v>46203</v>
      </c>
      <c r="I38" s="20" t="s">
        <v>51</v>
      </c>
      <c r="J38" s="21" t="n">
        <v>5760</v>
      </c>
      <c r="K38" s="22" t="n">
        <v>0.19</v>
      </c>
      <c r="L38" s="23" t="n">
        <f aca="false">IF(J38="","",ROUND(J38*K38,2))</f>
        <v>1094.4</v>
      </c>
      <c r="M38" s="23" t="n">
        <f aca="false">IF(J38="","",J38+L38)</f>
        <v>6854.4</v>
      </c>
      <c r="N38" s="24" t="n">
        <f aca="false">IF(D38="","",IFERROR(INDEX(Stammdaten!$E$6:$E$17,MATCH(D38,Stammdaten!$C$6:$C$17,0)),14))</f>
        <v>30</v>
      </c>
      <c r="O38" s="25" t="n">
        <f aca="false">IF(OR(B38="",N38=""),"",B38+N38)</f>
        <v>46233</v>
      </c>
      <c r="P38" s="18"/>
      <c r="Q38" s="21"/>
      <c r="R38" s="23" t="n">
        <f aca="false">IF(C38="","",M38-IF(Q38="",0,Q38))</f>
        <v>6854.4</v>
      </c>
      <c r="S38" s="26" t="str">
        <f aca="true">IF(C38="","",IF(R38&lt;=0.005,"Bezahlt",IF(Q38&gt;0,"Teilzahlung",IF(AND(O38&lt;&gt;"",O38&lt;TODAY()),"Überfällig","Offen"))))</f>
        <v>Offen</v>
      </c>
      <c r="T38" s="19" t="s">
        <v>52</v>
      </c>
      <c r="U38" s="20"/>
    </row>
    <row r="39" customFormat="false" ht="15.75" hidden="false" customHeight="true" outlineLevel="0" collapsed="false">
      <c r="A39" s="17" t="n">
        <f aca="false">IF(C39="","",COUNTA($C$13:C39))</f>
        <v>27</v>
      </c>
      <c r="B39" s="18" t="n">
        <v>46205</v>
      </c>
      <c r="C39" s="19" t="s">
        <v>125</v>
      </c>
      <c r="D39" s="20" t="s">
        <v>67</v>
      </c>
      <c r="E39" s="17" t="str">
        <f aca="false">IF(D39="","",IFERROR(INDEX(Stammdaten!$B$6:$B$17,MATCH(D39,Stammdaten!$C$6:$C$17,0)),"?"))</f>
        <v>K-1003</v>
      </c>
      <c r="F39" s="17" t="str">
        <f aca="false">IF(D39="","",IFERROR(INDEX(Stammdaten!$D$6:$D$17,MATCH(D39,Stammdaten!$C$6:$C$17,0)),"?"))</f>
        <v>Deutschland</v>
      </c>
      <c r="G39" s="20" t="s">
        <v>126</v>
      </c>
      <c r="H39" s="18" t="n">
        <v>46204</v>
      </c>
      <c r="I39" s="20" t="s">
        <v>51</v>
      </c>
      <c r="J39" s="21" t="n">
        <v>2950</v>
      </c>
      <c r="K39" s="22" t="n">
        <v>0.19</v>
      </c>
      <c r="L39" s="23" t="n">
        <f aca="false">IF(J39="","",ROUND(J39*K39,2))</f>
        <v>560.5</v>
      </c>
      <c r="M39" s="23" t="n">
        <f aca="false">IF(J39="","",J39+L39)</f>
        <v>3510.5</v>
      </c>
      <c r="N39" s="24" t="n">
        <f aca="false">IF(D39="","",IFERROR(INDEX(Stammdaten!$E$6:$E$17,MATCH(D39,Stammdaten!$C$6:$C$17,0)),14))</f>
        <v>14</v>
      </c>
      <c r="O39" s="25" t="n">
        <f aca="false">IF(OR(B39="",N39=""),"",B39+N39)</f>
        <v>46219</v>
      </c>
      <c r="P39" s="18"/>
      <c r="Q39" s="21"/>
      <c r="R39" s="23" t="n">
        <f aca="false">IF(C39="","",M39-IF(Q39="",0,Q39))</f>
        <v>3510.5</v>
      </c>
      <c r="S39" s="26" t="str">
        <f aca="true">IF(C39="","",IF(R39&lt;=0.005,"Bezahlt",IF(Q39&gt;0,"Teilzahlung",IF(AND(O39&lt;&gt;"",O39&lt;TODAY()),"Überfällig","Offen"))))</f>
        <v>Offen</v>
      </c>
      <c r="T39" s="19" t="s">
        <v>52</v>
      </c>
      <c r="U39" s="20"/>
    </row>
    <row r="40" customFormat="false" ht="15.75" hidden="false" customHeight="true" outlineLevel="0" collapsed="false">
      <c r="A40" s="17" t="n">
        <f aca="false">IF(C40="","",COUNTA($C$13:C40))</f>
        <v>28</v>
      </c>
      <c r="B40" s="18" t="n">
        <v>46209</v>
      </c>
      <c r="C40" s="19" t="s">
        <v>127</v>
      </c>
      <c r="D40" s="20" t="s">
        <v>54</v>
      </c>
      <c r="E40" s="17" t="str">
        <f aca="false">IF(D40="","",IFERROR(INDEX(Stammdaten!$B$6:$B$17,MATCH(D40,Stammdaten!$C$6:$C$17,0)),"?"))</f>
        <v>K-1002</v>
      </c>
      <c r="F40" s="17" t="str">
        <f aca="false">IF(D40="","",IFERROR(INDEX(Stammdaten!$D$6:$D$17,MATCH(D40,Stammdaten!$C$6:$C$17,0)),"?"))</f>
        <v>Deutschland</v>
      </c>
      <c r="G40" s="20" t="s">
        <v>128</v>
      </c>
      <c r="H40" s="18" t="n">
        <v>46206</v>
      </c>
      <c r="I40" s="20" t="s">
        <v>51</v>
      </c>
      <c r="J40" s="21" t="n">
        <v>2240</v>
      </c>
      <c r="K40" s="22" t="n">
        <v>0.19</v>
      </c>
      <c r="L40" s="23" t="n">
        <f aca="false">IF(J40="","",ROUND(J40*K40,2))</f>
        <v>425.6</v>
      </c>
      <c r="M40" s="23" t="n">
        <f aca="false">IF(J40="","",J40+L40)</f>
        <v>2665.6</v>
      </c>
      <c r="N40" s="24" t="n">
        <f aca="false">IF(D40="","",IFERROR(INDEX(Stammdaten!$E$6:$E$17,MATCH(D40,Stammdaten!$C$6:$C$17,0)),14))</f>
        <v>30</v>
      </c>
      <c r="O40" s="25" t="n">
        <f aca="false">IF(OR(B40="",N40=""),"",B40+N40)</f>
        <v>46239</v>
      </c>
      <c r="P40" s="18"/>
      <c r="Q40" s="21"/>
      <c r="R40" s="23" t="n">
        <f aca="false">IF(C40="","",M40-IF(Q40="",0,Q40))</f>
        <v>2665.6</v>
      </c>
      <c r="S40" s="26" t="str">
        <f aca="true">IF(C40="","",IF(R40&lt;=0.005,"Bezahlt",IF(Q40&gt;0,"Teilzahlung",IF(AND(O40&lt;&gt;"",O40&lt;TODAY()),"Überfällig","Offen"))))</f>
        <v>Offen</v>
      </c>
      <c r="T40" s="19" t="s">
        <v>52</v>
      </c>
      <c r="U40" s="20"/>
    </row>
    <row r="41" customFormat="false" ht="15.75" hidden="false" customHeight="true" outlineLevel="0" collapsed="false">
      <c r="A41" s="17" t="str">
        <f aca="false">IF(C41="","",COUNTA($C$13:C41))</f>
        <v/>
      </c>
      <c r="B41" s="18"/>
      <c r="C41" s="19"/>
      <c r="D41" s="20"/>
      <c r="E41" s="17" t="str">
        <f aca="false">IF(D41="","",IFERROR(INDEX(Stammdaten!$B$6:$B$17,MATCH(D41,Stammdaten!$C$6:$C$17,0)),"?"))</f>
        <v/>
      </c>
      <c r="F41" s="17" t="str">
        <f aca="false">IF(D41="","",IFERROR(INDEX(Stammdaten!$D$6:$D$17,MATCH(D41,Stammdaten!$C$6:$C$17,0)),"?"))</f>
        <v/>
      </c>
      <c r="G41" s="20"/>
      <c r="H41" s="18"/>
      <c r="I41" s="20"/>
      <c r="J41" s="21"/>
      <c r="K41" s="22"/>
      <c r="L41" s="23" t="str">
        <f aca="false">IF(J41="","",ROUND(J41*K41,2))</f>
        <v/>
      </c>
      <c r="M41" s="23" t="str">
        <f aca="false">IF(J41="","",J41+L41)</f>
        <v/>
      </c>
      <c r="N41" s="24" t="str">
        <f aca="false">IF(D41="","",IFERROR(INDEX(Stammdaten!$E$6:$E$17,MATCH(D41,Stammdaten!$C$6:$C$17,0)),14))</f>
        <v/>
      </c>
      <c r="O41" s="25" t="str">
        <f aca="false">IF(OR(B41="",N41=""),"",B41+N41)</f>
        <v/>
      </c>
      <c r="P41" s="18"/>
      <c r="Q41" s="21"/>
      <c r="R41" s="23" t="str">
        <f aca="false">IF(C41="","",M41-IF(Q41="",0,Q41))</f>
        <v/>
      </c>
      <c r="S41" s="26" t="str">
        <f aca="true">IF(C41="","",IF(R41&lt;=0.005,"Bezahlt",IF(Q41&gt;0,"Teilzahlung",IF(AND(O41&lt;&gt;"",O41&lt;TODAY()),"Überfällig","Offen"))))</f>
        <v/>
      </c>
      <c r="T41" s="19"/>
      <c r="U41" s="20"/>
    </row>
    <row r="42" customFormat="false" ht="15.75" hidden="false" customHeight="true" outlineLevel="0" collapsed="false">
      <c r="A42" s="17" t="str">
        <f aca="false">IF(C42="","",COUNTA($C$13:C42))</f>
        <v/>
      </c>
      <c r="B42" s="18"/>
      <c r="C42" s="19"/>
      <c r="D42" s="20"/>
      <c r="E42" s="17" t="str">
        <f aca="false">IF(D42="","",IFERROR(INDEX(Stammdaten!$B$6:$B$17,MATCH(D42,Stammdaten!$C$6:$C$17,0)),"?"))</f>
        <v/>
      </c>
      <c r="F42" s="17" t="str">
        <f aca="false">IF(D42="","",IFERROR(INDEX(Stammdaten!$D$6:$D$17,MATCH(D42,Stammdaten!$C$6:$C$17,0)),"?"))</f>
        <v/>
      </c>
      <c r="G42" s="20"/>
      <c r="H42" s="18"/>
      <c r="I42" s="20"/>
      <c r="J42" s="21"/>
      <c r="K42" s="22"/>
      <c r="L42" s="23" t="str">
        <f aca="false">IF(J42="","",ROUND(J42*K42,2))</f>
        <v/>
      </c>
      <c r="M42" s="23" t="str">
        <f aca="false">IF(J42="","",J42+L42)</f>
        <v/>
      </c>
      <c r="N42" s="24" t="str">
        <f aca="false">IF(D42="","",IFERROR(INDEX(Stammdaten!$E$6:$E$17,MATCH(D42,Stammdaten!$C$6:$C$17,0)),14))</f>
        <v/>
      </c>
      <c r="O42" s="25" t="str">
        <f aca="false">IF(OR(B42="",N42=""),"",B42+N42)</f>
        <v/>
      </c>
      <c r="P42" s="18"/>
      <c r="Q42" s="21"/>
      <c r="R42" s="23" t="str">
        <f aca="false">IF(C42="","",M42-IF(Q42="",0,Q42))</f>
        <v/>
      </c>
      <c r="S42" s="26" t="str">
        <f aca="true">IF(C42="","",IF(R42&lt;=0.005,"Bezahlt",IF(Q42&gt;0,"Teilzahlung",IF(AND(O42&lt;&gt;"",O42&lt;TODAY()),"Überfällig","Offen"))))</f>
        <v/>
      </c>
      <c r="T42" s="19"/>
      <c r="U42" s="20"/>
    </row>
    <row r="43" customFormat="false" ht="15.75" hidden="false" customHeight="true" outlineLevel="0" collapsed="false">
      <c r="A43" s="17" t="str">
        <f aca="false">IF(C43="","",COUNTA($C$13:C43))</f>
        <v/>
      </c>
      <c r="B43" s="18"/>
      <c r="C43" s="19"/>
      <c r="D43" s="20"/>
      <c r="E43" s="17" t="str">
        <f aca="false">IF(D43="","",IFERROR(INDEX(Stammdaten!$B$6:$B$17,MATCH(D43,Stammdaten!$C$6:$C$17,0)),"?"))</f>
        <v/>
      </c>
      <c r="F43" s="17" t="str">
        <f aca="false">IF(D43="","",IFERROR(INDEX(Stammdaten!$D$6:$D$17,MATCH(D43,Stammdaten!$C$6:$C$17,0)),"?"))</f>
        <v/>
      </c>
      <c r="G43" s="20"/>
      <c r="H43" s="18"/>
      <c r="I43" s="20"/>
      <c r="J43" s="21"/>
      <c r="K43" s="22"/>
      <c r="L43" s="23" t="str">
        <f aca="false">IF(J43="","",ROUND(J43*K43,2))</f>
        <v/>
      </c>
      <c r="M43" s="23" t="str">
        <f aca="false">IF(J43="","",J43+L43)</f>
        <v/>
      </c>
      <c r="N43" s="24" t="str">
        <f aca="false">IF(D43="","",IFERROR(INDEX(Stammdaten!$E$6:$E$17,MATCH(D43,Stammdaten!$C$6:$C$17,0)),14))</f>
        <v/>
      </c>
      <c r="O43" s="25" t="str">
        <f aca="false">IF(OR(B43="",N43=""),"",B43+N43)</f>
        <v/>
      </c>
      <c r="P43" s="18"/>
      <c r="Q43" s="21"/>
      <c r="R43" s="23" t="str">
        <f aca="false">IF(C43="","",M43-IF(Q43="",0,Q43))</f>
        <v/>
      </c>
      <c r="S43" s="26" t="str">
        <f aca="true">IF(C43="","",IF(R43&lt;=0.005,"Bezahlt",IF(Q43&gt;0,"Teilzahlung",IF(AND(O43&lt;&gt;"",O43&lt;TODAY()),"Überfällig","Offen"))))</f>
        <v/>
      </c>
      <c r="T43" s="19"/>
      <c r="U43" s="20"/>
    </row>
    <row r="44" customFormat="false" ht="15.75" hidden="false" customHeight="true" outlineLevel="0" collapsed="false">
      <c r="A44" s="17" t="str">
        <f aca="false">IF(C44="","",COUNTA($C$13:C44))</f>
        <v/>
      </c>
      <c r="B44" s="18"/>
      <c r="C44" s="19"/>
      <c r="D44" s="20"/>
      <c r="E44" s="17" t="str">
        <f aca="false">IF(D44="","",IFERROR(INDEX(Stammdaten!$B$6:$B$17,MATCH(D44,Stammdaten!$C$6:$C$17,0)),"?"))</f>
        <v/>
      </c>
      <c r="F44" s="17" t="str">
        <f aca="false">IF(D44="","",IFERROR(INDEX(Stammdaten!$D$6:$D$17,MATCH(D44,Stammdaten!$C$6:$C$17,0)),"?"))</f>
        <v/>
      </c>
      <c r="G44" s="20"/>
      <c r="H44" s="18"/>
      <c r="I44" s="20"/>
      <c r="J44" s="21"/>
      <c r="K44" s="22"/>
      <c r="L44" s="23" t="str">
        <f aca="false">IF(J44="","",ROUND(J44*K44,2))</f>
        <v/>
      </c>
      <c r="M44" s="23" t="str">
        <f aca="false">IF(J44="","",J44+L44)</f>
        <v/>
      </c>
      <c r="N44" s="24" t="str">
        <f aca="false">IF(D44="","",IFERROR(INDEX(Stammdaten!$E$6:$E$17,MATCH(D44,Stammdaten!$C$6:$C$17,0)),14))</f>
        <v/>
      </c>
      <c r="O44" s="25" t="str">
        <f aca="false">IF(OR(B44="",N44=""),"",B44+N44)</f>
        <v/>
      </c>
      <c r="P44" s="18"/>
      <c r="Q44" s="21"/>
      <c r="R44" s="23" t="str">
        <f aca="false">IF(C44="","",M44-IF(Q44="",0,Q44))</f>
        <v/>
      </c>
      <c r="S44" s="26" t="str">
        <f aca="true">IF(C44="","",IF(R44&lt;=0.005,"Bezahlt",IF(Q44&gt;0,"Teilzahlung",IF(AND(O44&lt;&gt;"",O44&lt;TODAY()),"Überfällig","Offen"))))</f>
        <v/>
      </c>
      <c r="T44" s="19"/>
      <c r="U44" s="20"/>
    </row>
    <row r="45" customFormat="false" ht="15.75" hidden="false" customHeight="true" outlineLevel="0" collapsed="false">
      <c r="A45" s="17" t="str">
        <f aca="false">IF(C45="","",COUNTA($C$13:C45))</f>
        <v/>
      </c>
      <c r="B45" s="18"/>
      <c r="C45" s="19"/>
      <c r="D45" s="20"/>
      <c r="E45" s="17" t="str">
        <f aca="false">IF(D45="","",IFERROR(INDEX(Stammdaten!$B$6:$B$17,MATCH(D45,Stammdaten!$C$6:$C$17,0)),"?"))</f>
        <v/>
      </c>
      <c r="F45" s="17" t="str">
        <f aca="false">IF(D45="","",IFERROR(INDEX(Stammdaten!$D$6:$D$17,MATCH(D45,Stammdaten!$C$6:$C$17,0)),"?"))</f>
        <v/>
      </c>
      <c r="G45" s="20"/>
      <c r="H45" s="18"/>
      <c r="I45" s="20"/>
      <c r="J45" s="21"/>
      <c r="K45" s="22"/>
      <c r="L45" s="23" t="str">
        <f aca="false">IF(J45="","",ROUND(J45*K45,2))</f>
        <v/>
      </c>
      <c r="M45" s="23" t="str">
        <f aca="false">IF(J45="","",J45+L45)</f>
        <v/>
      </c>
      <c r="N45" s="24" t="str">
        <f aca="false">IF(D45="","",IFERROR(INDEX(Stammdaten!$E$6:$E$17,MATCH(D45,Stammdaten!$C$6:$C$17,0)),14))</f>
        <v/>
      </c>
      <c r="O45" s="25" t="str">
        <f aca="false">IF(OR(B45="",N45=""),"",B45+N45)</f>
        <v/>
      </c>
      <c r="P45" s="18"/>
      <c r="Q45" s="21"/>
      <c r="R45" s="23" t="str">
        <f aca="false">IF(C45="","",M45-IF(Q45="",0,Q45))</f>
        <v/>
      </c>
      <c r="S45" s="26" t="str">
        <f aca="true">IF(C45="","",IF(R45&lt;=0.005,"Bezahlt",IF(Q45&gt;0,"Teilzahlung",IF(AND(O45&lt;&gt;"",O45&lt;TODAY()),"Überfällig","Offen"))))</f>
        <v/>
      </c>
      <c r="T45" s="19"/>
      <c r="U45" s="20"/>
    </row>
    <row r="46" customFormat="false" ht="15.75" hidden="false" customHeight="true" outlineLevel="0" collapsed="false">
      <c r="A46" s="17" t="str">
        <f aca="false">IF(C46="","",COUNTA($C$13:C46))</f>
        <v/>
      </c>
      <c r="B46" s="18"/>
      <c r="C46" s="19"/>
      <c r="D46" s="20"/>
      <c r="E46" s="17" t="str">
        <f aca="false">IF(D46="","",IFERROR(INDEX(Stammdaten!$B$6:$B$17,MATCH(D46,Stammdaten!$C$6:$C$17,0)),"?"))</f>
        <v/>
      </c>
      <c r="F46" s="17" t="str">
        <f aca="false">IF(D46="","",IFERROR(INDEX(Stammdaten!$D$6:$D$17,MATCH(D46,Stammdaten!$C$6:$C$17,0)),"?"))</f>
        <v/>
      </c>
      <c r="G46" s="20"/>
      <c r="H46" s="18"/>
      <c r="I46" s="20"/>
      <c r="J46" s="21"/>
      <c r="K46" s="22"/>
      <c r="L46" s="23" t="str">
        <f aca="false">IF(J46="","",ROUND(J46*K46,2))</f>
        <v/>
      </c>
      <c r="M46" s="23" t="str">
        <f aca="false">IF(J46="","",J46+L46)</f>
        <v/>
      </c>
      <c r="N46" s="24" t="str">
        <f aca="false">IF(D46="","",IFERROR(INDEX(Stammdaten!$E$6:$E$17,MATCH(D46,Stammdaten!$C$6:$C$17,0)),14))</f>
        <v/>
      </c>
      <c r="O46" s="25" t="str">
        <f aca="false">IF(OR(B46="",N46=""),"",B46+N46)</f>
        <v/>
      </c>
      <c r="P46" s="18"/>
      <c r="Q46" s="21"/>
      <c r="R46" s="23" t="str">
        <f aca="false">IF(C46="","",M46-IF(Q46="",0,Q46))</f>
        <v/>
      </c>
      <c r="S46" s="26" t="str">
        <f aca="true">IF(C46="","",IF(R46&lt;=0.005,"Bezahlt",IF(Q46&gt;0,"Teilzahlung",IF(AND(O46&lt;&gt;"",O46&lt;TODAY()),"Überfällig","Offen"))))</f>
        <v/>
      </c>
      <c r="T46" s="19"/>
      <c r="U46" s="20"/>
    </row>
    <row r="47" customFormat="false" ht="15.75" hidden="false" customHeight="true" outlineLevel="0" collapsed="false">
      <c r="A47" s="17" t="str">
        <f aca="false">IF(C47="","",COUNTA($C$13:C47))</f>
        <v/>
      </c>
      <c r="B47" s="18"/>
      <c r="C47" s="19"/>
      <c r="D47" s="20"/>
      <c r="E47" s="17" t="str">
        <f aca="false">IF(D47="","",IFERROR(INDEX(Stammdaten!$B$6:$B$17,MATCH(D47,Stammdaten!$C$6:$C$17,0)),"?"))</f>
        <v/>
      </c>
      <c r="F47" s="17" t="str">
        <f aca="false">IF(D47="","",IFERROR(INDEX(Stammdaten!$D$6:$D$17,MATCH(D47,Stammdaten!$C$6:$C$17,0)),"?"))</f>
        <v/>
      </c>
      <c r="G47" s="20"/>
      <c r="H47" s="18"/>
      <c r="I47" s="20"/>
      <c r="J47" s="21"/>
      <c r="K47" s="22"/>
      <c r="L47" s="23" t="str">
        <f aca="false">IF(J47="","",ROUND(J47*K47,2))</f>
        <v/>
      </c>
      <c r="M47" s="23" t="str">
        <f aca="false">IF(J47="","",J47+L47)</f>
        <v/>
      </c>
      <c r="N47" s="24" t="str">
        <f aca="false">IF(D47="","",IFERROR(INDEX(Stammdaten!$E$6:$E$17,MATCH(D47,Stammdaten!$C$6:$C$17,0)),14))</f>
        <v/>
      </c>
      <c r="O47" s="25" t="str">
        <f aca="false">IF(OR(B47="",N47=""),"",B47+N47)</f>
        <v/>
      </c>
      <c r="P47" s="18"/>
      <c r="Q47" s="21"/>
      <c r="R47" s="23" t="str">
        <f aca="false">IF(C47="","",M47-IF(Q47="",0,Q47))</f>
        <v/>
      </c>
      <c r="S47" s="26" t="str">
        <f aca="true">IF(C47="","",IF(R47&lt;=0.005,"Bezahlt",IF(Q47&gt;0,"Teilzahlung",IF(AND(O47&lt;&gt;"",O47&lt;TODAY()),"Überfällig","Offen"))))</f>
        <v/>
      </c>
      <c r="T47" s="19"/>
      <c r="U47" s="20"/>
    </row>
    <row r="48" customFormat="false" ht="15.75" hidden="false" customHeight="true" outlineLevel="0" collapsed="false">
      <c r="A48" s="17" t="str">
        <f aca="false">IF(C48="","",COUNTA($C$13:C48))</f>
        <v/>
      </c>
      <c r="B48" s="18"/>
      <c r="C48" s="19"/>
      <c r="D48" s="20"/>
      <c r="E48" s="17" t="str">
        <f aca="false">IF(D48="","",IFERROR(INDEX(Stammdaten!$B$6:$B$17,MATCH(D48,Stammdaten!$C$6:$C$17,0)),"?"))</f>
        <v/>
      </c>
      <c r="F48" s="17" t="str">
        <f aca="false">IF(D48="","",IFERROR(INDEX(Stammdaten!$D$6:$D$17,MATCH(D48,Stammdaten!$C$6:$C$17,0)),"?"))</f>
        <v/>
      </c>
      <c r="G48" s="20"/>
      <c r="H48" s="18"/>
      <c r="I48" s="20"/>
      <c r="J48" s="21"/>
      <c r="K48" s="22"/>
      <c r="L48" s="23" t="str">
        <f aca="false">IF(J48="","",ROUND(J48*K48,2))</f>
        <v/>
      </c>
      <c r="M48" s="23" t="str">
        <f aca="false">IF(J48="","",J48+L48)</f>
        <v/>
      </c>
      <c r="N48" s="24" t="str">
        <f aca="false">IF(D48="","",IFERROR(INDEX(Stammdaten!$E$6:$E$17,MATCH(D48,Stammdaten!$C$6:$C$17,0)),14))</f>
        <v/>
      </c>
      <c r="O48" s="25" t="str">
        <f aca="false">IF(OR(B48="",N48=""),"",B48+N48)</f>
        <v/>
      </c>
      <c r="P48" s="18"/>
      <c r="Q48" s="21"/>
      <c r="R48" s="23" t="str">
        <f aca="false">IF(C48="","",M48-IF(Q48="",0,Q48))</f>
        <v/>
      </c>
      <c r="S48" s="26" t="str">
        <f aca="true">IF(C48="","",IF(R48&lt;=0.005,"Bezahlt",IF(Q48&gt;0,"Teilzahlung",IF(AND(O48&lt;&gt;"",O48&lt;TODAY()),"Überfällig","Offen"))))</f>
        <v/>
      </c>
      <c r="T48" s="19"/>
      <c r="U48" s="20"/>
    </row>
    <row r="49" customFormat="false" ht="15.75" hidden="false" customHeight="true" outlineLevel="0" collapsed="false">
      <c r="A49" s="17" t="str">
        <f aca="false">IF(C49="","",COUNTA($C$13:C49))</f>
        <v/>
      </c>
      <c r="B49" s="18"/>
      <c r="C49" s="19"/>
      <c r="D49" s="20"/>
      <c r="E49" s="17" t="str">
        <f aca="false">IF(D49="","",IFERROR(INDEX(Stammdaten!$B$6:$B$17,MATCH(D49,Stammdaten!$C$6:$C$17,0)),"?"))</f>
        <v/>
      </c>
      <c r="F49" s="17" t="str">
        <f aca="false">IF(D49="","",IFERROR(INDEX(Stammdaten!$D$6:$D$17,MATCH(D49,Stammdaten!$C$6:$C$17,0)),"?"))</f>
        <v/>
      </c>
      <c r="G49" s="20"/>
      <c r="H49" s="18"/>
      <c r="I49" s="20"/>
      <c r="J49" s="21"/>
      <c r="K49" s="22"/>
      <c r="L49" s="23" t="str">
        <f aca="false">IF(J49="","",ROUND(J49*K49,2))</f>
        <v/>
      </c>
      <c r="M49" s="23" t="str">
        <f aca="false">IF(J49="","",J49+L49)</f>
        <v/>
      </c>
      <c r="N49" s="24" t="str">
        <f aca="false">IF(D49="","",IFERROR(INDEX(Stammdaten!$E$6:$E$17,MATCH(D49,Stammdaten!$C$6:$C$17,0)),14))</f>
        <v/>
      </c>
      <c r="O49" s="25" t="str">
        <f aca="false">IF(OR(B49="",N49=""),"",B49+N49)</f>
        <v/>
      </c>
      <c r="P49" s="18"/>
      <c r="Q49" s="21"/>
      <c r="R49" s="23" t="str">
        <f aca="false">IF(C49="","",M49-IF(Q49="",0,Q49))</f>
        <v/>
      </c>
      <c r="S49" s="26" t="str">
        <f aca="true">IF(C49="","",IF(R49&lt;=0.005,"Bezahlt",IF(Q49&gt;0,"Teilzahlung",IF(AND(O49&lt;&gt;"",O49&lt;TODAY()),"Überfällig","Offen"))))</f>
        <v/>
      </c>
      <c r="T49" s="19"/>
      <c r="U49" s="20"/>
    </row>
    <row r="50" customFormat="false" ht="15.75" hidden="false" customHeight="true" outlineLevel="0" collapsed="false">
      <c r="A50" s="17" t="str">
        <f aca="false">IF(C50="","",COUNTA($C$13:C50))</f>
        <v/>
      </c>
      <c r="B50" s="18"/>
      <c r="C50" s="19"/>
      <c r="D50" s="20"/>
      <c r="E50" s="17" t="str">
        <f aca="false">IF(D50="","",IFERROR(INDEX(Stammdaten!$B$6:$B$17,MATCH(D50,Stammdaten!$C$6:$C$17,0)),"?"))</f>
        <v/>
      </c>
      <c r="F50" s="17" t="str">
        <f aca="false">IF(D50="","",IFERROR(INDEX(Stammdaten!$D$6:$D$17,MATCH(D50,Stammdaten!$C$6:$C$17,0)),"?"))</f>
        <v/>
      </c>
      <c r="G50" s="20"/>
      <c r="H50" s="18"/>
      <c r="I50" s="20"/>
      <c r="J50" s="21"/>
      <c r="K50" s="22"/>
      <c r="L50" s="23" t="str">
        <f aca="false">IF(J50="","",ROUND(J50*K50,2))</f>
        <v/>
      </c>
      <c r="M50" s="23" t="str">
        <f aca="false">IF(J50="","",J50+L50)</f>
        <v/>
      </c>
      <c r="N50" s="24" t="str">
        <f aca="false">IF(D50="","",IFERROR(INDEX(Stammdaten!$E$6:$E$17,MATCH(D50,Stammdaten!$C$6:$C$17,0)),14))</f>
        <v/>
      </c>
      <c r="O50" s="25" t="str">
        <f aca="false">IF(OR(B50="",N50=""),"",B50+N50)</f>
        <v/>
      </c>
      <c r="P50" s="18"/>
      <c r="Q50" s="21"/>
      <c r="R50" s="23" t="str">
        <f aca="false">IF(C50="","",M50-IF(Q50="",0,Q50))</f>
        <v/>
      </c>
      <c r="S50" s="26" t="str">
        <f aca="true">IF(C50="","",IF(R50&lt;=0.005,"Bezahlt",IF(Q50&gt;0,"Teilzahlung",IF(AND(O50&lt;&gt;"",O50&lt;TODAY()),"Überfällig","Offen"))))</f>
        <v/>
      </c>
      <c r="T50" s="19"/>
      <c r="U50" s="20"/>
    </row>
    <row r="51" customFormat="false" ht="15.75" hidden="false" customHeight="true" outlineLevel="0" collapsed="false">
      <c r="A51" s="17" t="str">
        <f aca="false">IF(C51="","",COUNTA($C$13:C51))</f>
        <v/>
      </c>
      <c r="B51" s="18"/>
      <c r="C51" s="19"/>
      <c r="D51" s="20"/>
      <c r="E51" s="17" t="str">
        <f aca="false">IF(D51="","",IFERROR(INDEX(Stammdaten!$B$6:$B$17,MATCH(D51,Stammdaten!$C$6:$C$17,0)),"?"))</f>
        <v/>
      </c>
      <c r="F51" s="17" t="str">
        <f aca="false">IF(D51="","",IFERROR(INDEX(Stammdaten!$D$6:$D$17,MATCH(D51,Stammdaten!$C$6:$C$17,0)),"?"))</f>
        <v/>
      </c>
      <c r="G51" s="20"/>
      <c r="H51" s="18"/>
      <c r="I51" s="20"/>
      <c r="J51" s="21"/>
      <c r="K51" s="22"/>
      <c r="L51" s="23" t="str">
        <f aca="false">IF(J51="","",ROUND(J51*K51,2))</f>
        <v/>
      </c>
      <c r="M51" s="23" t="str">
        <f aca="false">IF(J51="","",J51+L51)</f>
        <v/>
      </c>
      <c r="N51" s="24" t="str">
        <f aca="false">IF(D51="","",IFERROR(INDEX(Stammdaten!$E$6:$E$17,MATCH(D51,Stammdaten!$C$6:$C$17,0)),14))</f>
        <v/>
      </c>
      <c r="O51" s="25" t="str">
        <f aca="false">IF(OR(B51="",N51=""),"",B51+N51)</f>
        <v/>
      </c>
      <c r="P51" s="18"/>
      <c r="Q51" s="21"/>
      <c r="R51" s="23" t="str">
        <f aca="false">IF(C51="","",M51-IF(Q51="",0,Q51))</f>
        <v/>
      </c>
      <c r="S51" s="26" t="str">
        <f aca="true">IF(C51="","",IF(R51&lt;=0.005,"Bezahlt",IF(Q51&gt;0,"Teilzahlung",IF(AND(O51&lt;&gt;"",O51&lt;TODAY()),"Überfällig","Offen"))))</f>
        <v/>
      </c>
      <c r="T51" s="19"/>
      <c r="U51" s="20"/>
    </row>
    <row r="52" customFormat="false" ht="15.75" hidden="false" customHeight="true" outlineLevel="0" collapsed="false">
      <c r="A52" s="17" t="str">
        <f aca="false">IF(C52="","",COUNTA($C$13:C52))</f>
        <v/>
      </c>
      <c r="B52" s="18"/>
      <c r="C52" s="19"/>
      <c r="D52" s="20"/>
      <c r="E52" s="17" t="str">
        <f aca="false">IF(D52="","",IFERROR(INDEX(Stammdaten!$B$6:$B$17,MATCH(D52,Stammdaten!$C$6:$C$17,0)),"?"))</f>
        <v/>
      </c>
      <c r="F52" s="17" t="str">
        <f aca="false">IF(D52="","",IFERROR(INDEX(Stammdaten!$D$6:$D$17,MATCH(D52,Stammdaten!$C$6:$C$17,0)),"?"))</f>
        <v/>
      </c>
      <c r="G52" s="20"/>
      <c r="H52" s="18"/>
      <c r="I52" s="20"/>
      <c r="J52" s="21"/>
      <c r="K52" s="22"/>
      <c r="L52" s="23" t="str">
        <f aca="false">IF(J52="","",ROUND(J52*K52,2))</f>
        <v/>
      </c>
      <c r="M52" s="23" t="str">
        <f aca="false">IF(J52="","",J52+L52)</f>
        <v/>
      </c>
      <c r="N52" s="24" t="str">
        <f aca="false">IF(D52="","",IFERROR(INDEX(Stammdaten!$E$6:$E$17,MATCH(D52,Stammdaten!$C$6:$C$17,0)),14))</f>
        <v/>
      </c>
      <c r="O52" s="25" t="str">
        <f aca="false">IF(OR(B52="",N52=""),"",B52+N52)</f>
        <v/>
      </c>
      <c r="P52" s="18"/>
      <c r="Q52" s="21"/>
      <c r="R52" s="23" t="str">
        <f aca="false">IF(C52="","",M52-IF(Q52="",0,Q52))</f>
        <v/>
      </c>
      <c r="S52" s="26" t="str">
        <f aca="true">IF(C52="","",IF(R52&lt;=0.005,"Bezahlt",IF(Q52&gt;0,"Teilzahlung",IF(AND(O52&lt;&gt;"",O52&lt;TODAY()),"Überfällig","Offen"))))</f>
        <v/>
      </c>
      <c r="T52" s="19"/>
      <c r="U52" s="20"/>
    </row>
    <row r="53" customFormat="false" ht="15.75" hidden="false" customHeight="true" outlineLevel="0" collapsed="false">
      <c r="A53" s="17" t="str">
        <f aca="false">IF(C53="","",COUNTA($C$13:C53))</f>
        <v/>
      </c>
      <c r="B53" s="18"/>
      <c r="C53" s="19"/>
      <c r="D53" s="20"/>
      <c r="E53" s="17" t="str">
        <f aca="false">IF(D53="","",IFERROR(INDEX(Stammdaten!$B$6:$B$17,MATCH(D53,Stammdaten!$C$6:$C$17,0)),"?"))</f>
        <v/>
      </c>
      <c r="F53" s="17" t="str">
        <f aca="false">IF(D53="","",IFERROR(INDEX(Stammdaten!$D$6:$D$17,MATCH(D53,Stammdaten!$C$6:$C$17,0)),"?"))</f>
        <v/>
      </c>
      <c r="G53" s="20"/>
      <c r="H53" s="18"/>
      <c r="I53" s="20"/>
      <c r="J53" s="21"/>
      <c r="K53" s="22"/>
      <c r="L53" s="23" t="str">
        <f aca="false">IF(J53="","",ROUND(J53*K53,2))</f>
        <v/>
      </c>
      <c r="M53" s="23" t="str">
        <f aca="false">IF(J53="","",J53+L53)</f>
        <v/>
      </c>
      <c r="N53" s="24" t="str">
        <f aca="false">IF(D53="","",IFERROR(INDEX(Stammdaten!$E$6:$E$17,MATCH(D53,Stammdaten!$C$6:$C$17,0)),14))</f>
        <v/>
      </c>
      <c r="O53" s="25" t="str">
        <f aca="false">IF(OR(B53="",N53=""),"",B53+N53)</f>
        <v/>
      </c>
      <c r="P53" s="18"/>
      <c r="Q53" s="21"/>
      <c r="R53" s="23" t="str">
        <f aca="false">IF(C53="","",M53-IF(Q53="",0,Q53))</f>
        <v/>
      </c>
      <c r="S53" s="26" t="str">
        <f aca="true">IF(C53="","",IF(R53&lt;=0.005,"Bezahlt",IF(Q53&gt;0,"Teilzahlung",IF(AND(O53&lt;&gt;"",O53&lt;TODAY()),"Überfällig","Offen"))))</f>
        <v/>
      </c>
      <c r="T53" s="19"/>
      <c r="U53" s="20"/>
    </row>
    <row r="54" customFormat="false" ht="15.75" hidden="false" customHeight="true" outlineLevel="0" collapsed="false">
      <c r="A54" s="17" t="str">
        <f aca="false">IF(C54="","",COUNTA($C$13:C54))</f>
        <v/>
      </c>
      <c r="B54" s="18"/>
      <c r="C54" s="19"/>
      <c r="D54" s="20"/>
      <c r="E54" s="17" t="str">
        <f aca="false">IF(D54="","",IFERROR(INDEX(Stammdaten!$B$6:$B$17,MATCH(D54,Stammdaten!$C$6:$C$17,0)),"?"))</f>
        <v/>
      </c>
      <c r="F54" s="17" t="str">
        <f aca="false">IF(D54="","",IFERROR(INDEX(Stammdaten!$D$6:$D$17,MATCH(D54,Stammdaten!$C$6:$C$17,0)),"?"))</f>
        <v/>
      </c>
      <c r="G54" s="20"/>
      <c r="H54" s="18"/>
      <c r="I54" s="20"/>
      <c r="J54" s="21"/>
      <c r="K54" s="22"/>
      <c r="L54" s="23" t="str">
        <f aca="false">IF(J54="","",ROUND(J54*K54,2))</f>
        <v/>
      </c>
      <c r="M54" s="23" t="str">
        <f aca="false">IF(J54="","",J54+L54)</f>
        <v/>
      </c>
      <c r="N54" s="24" t="str">
        <f aca="false">IF(D54="","",IFERROR(INDEX(Stammdaten!$E$6:$E$17,MATCH(D54,Stammdaten!$C$6:$C$17,0)),14))</f>
        <v/>
      </c>
      <c r="O54" s="25" t="str">
        <f aca="false">IF(OR(B54="",N54=""),"",B54+N54)</f>
        <v/>
      </c>
      <c r="P54" s="18"/>
      <c r="Q54" s="21"/>
      <c r="R54" s="23" t="str">
        <f aca="false">IF(C54="","",M54-IF(Q54="",0,Q54))</f>
        <v/>
      </c>
      <c r="S54" s="26" t="str">
        <f aca="true">IF(C54="","",IF(R54&lt;=0.005,"Bezahlt",IF(Q54&gt;0,"Teilzahlung",IF(AND(O54&lt;&gt;"",O54&lt;TODAY()),"Überfällig","Offen"))))</f>
        <v/>
      </c>
      <c r="T54" s="19"/>
      <c r="U54" s="20"/>
    </row>
    <row r="55" customFormat="false" ht="15.75" hidden="false" customHeight="true" outlineLevel="0" collapsed="false">
      <c r="A55" s="17" t="str">
        <f aca="false">IF(C55="","",COUNTA($C$13:C55))</f>
        <v/>
      </c>
      <c r="B55" s="18"/>
      <c r="C55" s="19"/>
      <c r="D55" s="20"/>
      <c r="E55" s="17" t="str">
        <f aca="false">IF(D55="","",IFERROR(INDEX(Stammdaten!$B$6:$B$17,MATCH(D55,Stammdaten!$C$6:$C$17,0)),"?"))</f>
        <v/>
      </c>
      <c r="F55" s="17" t="str">
        <f aca="false">IF(D55="","",IFERROR(INDEX(Stammdaten!$D$6:$D$17,MATCH(D55,Stammdaten!$C$6:$C$17,0)),"?"))</f>
        <v/>
      </c>
      <c r="G55" s="20"/>
      <c r="H55" s="18"/>
      <c r="I55" s="20"/>
      <c r="J55" s="21"/>
      <c r="K55" s="22"/>
      <c r="L55" s="23" t="str">
        <f aca="false">IF(J55="","",ROUND(J55*K55,2))</f>
        <v/>
      </c>
      <c r="M55" s="23" t="str">
        <f aca="false">IF(J55="","",J55+L55)</f>
        <v/>
      </c>
      <c r="N55" s="24" t="str">
        <f aca="false">IF(D55="","",IFERROR(INDEX(Stammdaten!$E$6:$E$17,MATCH(D55,Stammdaten!$C$6:$C$17,0)),14))</f>
        <v/>
      </c>
      <c r="O55" s="25" t="str">
        <f aca="false">IF(OR(B55="",N55=""),"",B55+N55)</f>
        <v/>
      </c>
      <c r="P55" s="18"/>
      <c r="Q55" s="21"/>
      <c r="R55" s="23" t="str">
        <f aca="false">IF(C55="","",M55-IF(Q55="",0,Q55))</f>
        <v/>
      </c>
      <c r="S55" s="26" t="str">
        <f aca="true">IF(C55="","",IF(R55&lt;=0.005,"Bezahlt",IF(Q55&gt;0,"Teilzahlung",IF(AND(O55&lt;&gt;"",O55&lt;TODAY()),"Überfällig","Offen"))))</f>
        <v/>
      </c>
      <c r="T55" s="19"/>
      <c r="U55" s="20"/>
    </row>
    <row r="56" customFormat="false" ht="15.75" hidden="false" customHeight="true" outlineLevel="0" collapsed="false">
      <c r="A56" s="17" t="str">
        <f aca="false">IF(C56="","",COUNTA($C$13:C56))</f>
        <v/>
      </c>
      <c r="B56" s="18"/>
      <c r="C56" s="19"/>
      <c r="D56" s="20"/>
      <c r="E56" s="17" t="str">
        <f aca="false">IF(D56="","",IFERROR(INDEX(Stammdaten!$B$6:$B$17,MATCH(D56,Stammdaten!$C$6:$C$17,0)),"?"))</f>
        <v/>
      </c>
      <c r="F56" s="17" t="str">
        <f aca="false">IF(D56="","",IFERROR(INDEX(Stammdaten!$D$6:$D$17,MATCH(D56,Stammdaten!$C$6:$C$17,0)),"?"))</f>
        <v/>
      </c>
      <c r="G56" s="20"/>
      <c r="H56" s="18"/>
      <c r="I56" s="20"/>
      <c r="J56" s="21"/>
      <c r="K56" s="22"/>
      <c r="L56" s="23" t="str">
        <f aca="false">IF(J56="","",ROUND(J56*K56,2))</f>
        <v/>
      </c>
      <c r="M56" s="23" t="str">
        <f aca="false">IF(J56="","",J56+L56)</f>
        <v/>
      </c>
      <c r="N56" s="24" t="str">
        <f aca="false">IF(D56="","",IFERROR(INDEX(Stammdaten!$E$6:$E$17,MATCH(D56,Stammdaten!$C$6:$C$17,0)),14))</f>
        <v/>
      </c>
      <c r="O56" s="25" t="str">
        <f aca="false">IF(OR(B56="",N56=""),"",B56+N56)</f>
        <v/>
      </c>
      <c r="P56" s="18"/>
      <c r="Q56" s="21"/>
      <c r="R56" s="23" t="str">
        <f aca="false">IF(C56="","",M56-IF(Q56="",0,Q56))</f>
        <v/>
      </c>
      <c r="S56" s="26" t="str">
        <f aca="true">IF(C56="","",IF(R56&lt;=0.005,"Bezahlt",IF(Q56&gt;0,"Teilzahlung",IF(AND(O56&lt;&gt;"",O56&lt;TODAY()),"Überfällig","Offen"))))</f>
        <v/>
      </c>
      <c r="T56" s="19"/>
      <c r="U56" s="20"/>
    </row>
    <row r="57" customFormat="false" ht="15.75" hidden="false" customHeight="true" outlineLevel="0" collapsed="false">
      <c r="A57" s="17" t="str">
        <f aca="false">IF(C57="","",COUNTA($C$13:C57))</f>
        <v/>
      </c>
      <c r="B57" s="18"/>
      <c r="C57" s="19"/>
      <c r="D57" s="20"/>
      <c r="E57" s="17" t="str">
        <f aca="false">IF(D57="","",IFERROR(INDEX(Stammdaten!$B$6:$B$17,MATCH(D57,Stammdaten!$C$6:$C$17,0)),"?"))</f>
        <v/>
      </c>
      <c r="F57" s="17" t="str">
        <f aca="false">IF(D57="","",IFERROR(INDEX(Stammdaten!$D$6:$D$17,MATCH(D57,Stammdaten!$C$6:$C$17,0)),"?"))</f>
        <v/>
      </c>
      <c r="G57" s="20"/>
      <c r="H57" s="18"/>
      <c r="I57" s="20"/>
      <c r="J57" s="21"/>
      <c r="K57" s="22"/>
      <c r="L57" s="23" t="str">
        <f aca="false">IF(J57="","",ROUND(J57*K57,2))</f>
        <v/>
      </c>
      <c r="M57" s="23" t="str">
        <f aca="false">IF(J57="","",J57+L57)</f>
        <v/>
      </c>
      <c r="N57" s="24" t="str">
        <f aca="false">IF(D57="","",IFERROR(INDEX(Stammdaten!$E$6:$E$17,MATCH(D57,Stammdaten!$C$6:$C$17,0)),14))</f>
        <v/>
      </c>
      <c r="O57" s="25" t="str">
        <f aca="false">IF(OR(B57="",N57=""),"",B57+N57)</f>
        <v/>
      </c>
      <c r="P57" s="18"/>
      <c r="Q57" s="21"/>
      <c r="R57" s="23" t="str">
        <f aca="false">IF(C57="","",M57-IF(Q57="",0,Q57))</f>
        <v/>
      </c>
      <c r="S57" s="26" t="str">
        <f aca="true">IF(C57="","",IF(R57&lt;=0.005,"Bezahlt",IF(Q57&gt;0,"Teilzahlung",IF(AND(O57&lt;&gt;"",O57&lt;TODAY()),"Überfällig","Offen"))))</f>
        <v/>
      </c>
      <c r="T57" s="19"/>
      <c r="U57" s="20"/>
    </row>
    <row r="58" customFormat="false" ht="15.75" hidden="false" customHeight="true" outlineLevel="0" collapsed="false">
      <c r="A58" s="17" t="str">
        <f aca="false">IF(C58="","",COUNTA($C$13:C58))</f>
        <v/>
      </c>
      <c r="B58" s="18"/>
      <c r="C58" s="19"/>
      <c r="D58" s="20"/>
      <c r="E58" s="17" t="str">
        <f aca="false">IF(D58="","",IFERROR(INDEX(Stammdaten!$B$6:$B$17,MATCH(D58,Stammdaten!$C$6:$C$17,0)),"?"))</f>
        <v/>
      </c>
      <c r="F58" s="17" t="str">
        <f aca="false">IF(D58="","",IFERROR(INDEX(Stammdaten!$D$6:$D$17,MATCH(D58,Stammdaten!$C$6:$C$17,0)),"?"))</f>
        <v/>
      </c>
      <c r="G58" s="20"/>
      <c r="H58" s="18"/>
      <c r="I58" s="20"/>
      <c r="J58" s="21"/>
      <c r="K58" s="22"/>
      <c r="L58" s="23" t="str">
        <f aca="false">IF(J58="","",ROUND(J58*K58,2))</f>
        <v/>
      </c>
      <c r="M58" s="23" t="str">
        <f aca="false">IF(J58="","",J58+L58)</f>
        <v/>
      </c>
      <c r="N58" s="24" t="str">
        <f aca="false">IF(D58="","",IFERROR(INDEX(Stammdaten!$E$6:$E$17,MATCH(D58,Stammdaten!$C$6:$C$17,0)),14))</f>
        <v/>
      </c>
      <c r="O58" s="25" t="str">
        <f aca="false">IF(OR(B58="",N58=""),"",B58+N58)</f>
        <v/>
      </c>
      <c r="P58" s="18"/>
      <c r="Q58" s="21"/>
      <c r="R58" s="23" t="str">
        <f aca="false">IF(C58="","",M58-IF(Q58="",0,Q58))</f>
        <v/>
      </c>
      <c r="S58" s="26" t="str">
        <f aca="true">IF(C58="","",IF(R58&lt;=0.005,"Bezahlt",IF(Q58&gt;0,"Teilzahlung",IF(AND(O58&lt;&gt;"",O58&lt;TODAY()),"Überfällig","Offen"))))</f>
        <v/>
      </c>
      <c r="T58" s="19"/>
      <c r="U58" s="20"/>
    </row>
    <row r="59" customFormat="false" ht="15.75" hidden="false" customHeight="true" outlineLevel="0" collapsed="false">
      <c r="A59" s="17" t="str">
        <f aca="false">IF(C59="","",COUNTA($C$13:C59))</f>
        <v/>
      </c>
      <c r="B59" s="18"/>
      <c r="C59" s="19"/>
      <c r="D59" s="20"/>
      <c r="E59" s="17" t="str">
        <f aca="false">IF(D59="","",IFERROR(INDEX(Stammdaten!$B$6:$B$17,MATCH(D59,Stammdaten!$C$6:$C$17,0)),"?"))</f>
        <v/>
      </c>
      <c r="F59" s="17" t="str">
        <f aca="false">IF(D59="","",IFERROR(INDEX(Stammdaten!$D$6:$D$17,MATCH(D59,Stammdaten!$C$6:$C$17,0)),"?"))</f>
        <v/>
      </c>
      <c r="G59" s="20"/>
      <c r="H59" s="18"/>
      <c r="I59" s="20"/>
      <c r="J59" s="21"/>
      <c r="K59" s="22"/>
      <c r="L59" s="23" t="str">
        <f aca="false">IF(J59="","",ROUND(J59*K59,2))</f>
        <v/>
      </c>
      <c r="M59" s="23" t="str">
        <f aca="false">IF(J59="","",J59+L59)</f>
        <v/>
      </c>
      <c r="N59" s="24" t="str">
        <f aca="false">IF(D59="","",IFERROR(INDEX(Stammdaten!$E$6:$E$17,MATCH(D59,Stammdaten!$C$6:$C$17,0)),14))</f>
        <v/>
      </c>
      <c r="O59" s="25" t="str">
        <f aca="false">IF(OR(B59="",N59=""),"",B59+N59)</f>
        <v/>
      </c>
      <c r="P59" s="18"/>
      <c r="Q59" s="21"/>
      <c r="R59" s="23" t="str">
        <f aca="false">IF(C59="","",M59-IF(Q59="",0,Q59))</f>
        <v/>
      </c>
      <c r="S59" s="26" t="str">
        <f aca="true">IF(C59="","",IF(R59&lt;=0.005,"Bezahlt",IF(Q59&gt;0,"Teilzahlung",IF(AND(O59&lt;&gt;"",O59&lt;TODAY()),"Überfällig","Offen"))))</f>
        <v/>
      </c>
      <c r="T59" s="19"/>
      <c r="U59" s="20"/>
    </row>
    <row r="60" customFormat="false" ht="15.75" hidden="false" customHeight="true" outlineLevel="0" collapsed="false">
      <c r="A60" s="17" t="str">
        <f aca="false">IF(C60="","",COUNTA($C$13:C60))</f>
        <v/>
      </c>
      <c r="B60" s="18"/>
      <c r="C60" s="19"/>
      <c r="D60" s="20"/>
      <c r="E60" s="17" t="str">
        <f aca="false">IF(D60="","",IFERROR(INDEX(Stammdaten!$B$6:$B$17,MATCH(D60,Stammdaten!$C$6:$C$17,0)),"?"))</f>
        <v/>
      </c>
      <c r="F60" s="17" t="str">
        <f aca="false">IF(D60="","",IFERROR(INDEX(Stammdaten!$D$6:$D$17,MATCH(D60,Stammdaten!$C$6:$C$17,0)),"?"))</f>
        <v/>
      </c>
      <c r="G60" s="20"/>
      <c r="H60" s="18"/>
      <c r="I60" s="20"/>
      <c r="J60" s="21"/>
      <c r="K60" s="22"/>
      <c r="L60" s="23" t="str">
        <f aca="false">IF(J60="","",ROUND(J60*K60,2))</f>
        <v/>
      </c>
      <c r="M60" s="23" t="str">
        <f aca="false">IF(J60="","",J60+L60)</f>
        <v/>
      </c>
      <c r="N60" s="24" t="str">
        <f aca="false">IF(D60="","",IFERROR(INDEX(Stammdaten!$E$6:$E$17,MATCH(D60,Stammdaten!$C$6:$C$17,0)),14))</f>
        <v/>
      </c>
      <c r="O60" s="25" t="str">
        <f aca="false">IF(OR(B60="",N60=""),"",B60+N60)</f>
        <v/>
      </c>
      <c r="P60" s="18"/>
      <c r="Q60" s="21"/>
      <c r="R60" s="23" t="str">
        <f aca="false">IF(C60="","",M60-IF(Q60="",0,Q60))</f>
        <v/>
      </c>
      <c r="S60" s="26" t="str">
        <f aca="true">IF(C60="","",IF(R60&lt;=0.005,"Bezahlt",IF(Q60&gt;0,"Teilzahlung",IF(AND(O60&lt;&gt;"",O60&lt;TODAY()),"Überfällig","Offen"))))</f>
        <v/>
      </c>
      <c r="T60" s="19"/>
      <c r="U60" s="20"/>
    </row>
    <row r="61" customFormat="false" ht="15.75" hidden="false" customHeight="true" outlineLevel="0" collapsed="false">
      <c r="A61" s="17" t="str">
        <f aca="false">IF(C61="","",COUNTA($C$13:C61))</f>
        <v/>
      </c>
      <c r="B61" s="18"/>
      <c r="C61" s="19"/>
      <c r="D61" s="20"/>
      <c r="E61" s="17" t="str">
        <f aca="false">IF(D61="","",IFERROR(INDEX(Stammdaten!$B$6:$B$17,MATCH(D61,Stammdaten!$C$6:$C$17,0)),"?"))</f>
        <v/>
      </c>
      <c r="F61" s="17" t="str">
        <f aca="false">IF(D61="","",IFERROR(INDEX(Stammdaten!$D$6:$D$17,MATCH(D61,Stammdaten!$C$6:$C$17,0)),"?"))</f>
        <v/>
      </c>
      <c r="G61" s="20"/>
      <c r="H61" s="18"/>
      <c r="I61" s="20"/>
      <c r="J61" s="21"/>
      <c r="K61" s="22"/>
      <c r="L61" s="23" t="str">
        <f aca="false">IF(J61="","",ROUND(J61*K61,2))</f>
        <v/>
      </c>
      <c r="M61" s="23" t="str">
        <f aca="false">IF(J61="","",J61+L61)</f>
        <v/>
      </c>
      <c r="N61" s="24" t="str">
        <f aca="false">IF(D61="","",IFERROR(INDEX(Stammdaten!$E$6:$E$17,MATCH(D61,Stammdaten!$C$6:$C$17,0)),14))</f>
        <v/>
      </c>
      <c r="O61" s="25" t="str">
        <f aca="false">IF(OR(B61="",N61=""),"",B61+N61)</f>
        <v/>
      </c>
      <c r="P61" s="18"/>
      <c r="Q61" s="21"/>
      <c r="R61" s="23" t="str">
        <f aca="false">IF(C61="","",M61-IF(Q61="",0,Q61))</f>
        <v/>
      </c>
      <c r="S61" s="26" t="str">
        <f aca="true">IF(C61="","",IF(R61&lt;=0.005,"Bezahlt",IF(Q61&gt;0,"Teilzahlung",IF(AND(O61&lt;&gt;"",O61&lt;TODAY()),"Überfällig","Offen"))))</f>
        <v/>
      </c>
      <c r="T61" s="19"/>
      <c r="U61" s="20"/>
    </row>
    <row r="62" customFormat="false" ht="15.75" hidden="false" customHeight="true" outlineLevel="0" collapsed="false">
      <c r="A62" s="17" t="str">
        <f aca="false">IF(C62="","",COUNTA($C$13:C62))</f>
        <v/>
      </c>
      <c r="B62" s="18"/>
      <c r="C62" s="19"/>
      <c r="D62" s="20"/>
      <c r="E62" s="17" t="str">
        <f aca="false">IF(D62="","",IFERROR(INDEX(Stammdaten!$B$6:$B$17,MATCH(D62,Stammdaten!$C$6:$C$17,0)),"?"))</f>
        <v/>
      </c>
      <c r="F62" s="17" t="str">
        <f aca="false">IF(D62="","",IFERROR(INDEX(Stammdaten!$D$6:$D$17,MATCH(D62,Stammdaten!$C$6:$C$17,0)),"?"))</f>
        <v/>
      </c>
      <c r="G62" s="20"/>
      <c r="H62" s="18"/>
      <c r="I62" s="20"/>
      <c r="J62" s="21"/>
      <c r="K62" s="22"/>
      <c r="L62" s="23" t="str">
        <f aca="false">IF(J62="","",ROUND(J62*K62,2))</f>
        <v/>
      </c>
      <c r="M62" s="23" t="str">
        <f aca="false">IF(J62="","",J62+L62)</f>
        <v/>
      </c>
      <c r="N62" s="24" t="str">
        <f aca="false">IF(D62="","",IFERROR(INDEX(Stammdaten!$E$6:$E$17,MATCH(D62,Stammdaten!$C$6:$C$17,0)),14))</f>
        <v/>
      </c>
      <c r="O62" s="25" t="str">
        <f aca="false">IF(OR(B62="",N62=""),"",B62+N62)</f>
        <v/>
      </c>
      <c r="P62" s="18"/>
      <c r="Q62" s="21"/>
      <c r="R62" s="23" t="str">
        <f aca="false">IF(C62="","",M62-IF(Q62="",0,Q62))</f>
        <v/>
      </c>
      <c r="S62" s="26" t="str">
        <f aca="true">IF(C62="","",IF(R62&lt;=0.005,"Bezahlt",IF(Q62&gt;0,"Teilzahlung",IF(AND(O62&lt;&gt;"",O62&lt;TODAY()),"Überfällig","Offen"))))</f>
        <v/>
      </c>
      <c r="T62" s="19"/>
      <c r="U62" s="20"/>
    </row>
    <row r="63" customFormat="false" ht="15.75" hidden="false" customHeight="true" outlineLevel="0" collapsed="false">
      <c r="A63" s="17" t="str">
        <f aca="false">IF(C63="","",COUNTA($C$13:C63))</f>
        <v/>
      </c>
      <c r="B63" s="18"/>
      <c r="C63" s="19"/>
      <c r="D63" s="20"/>
      <c r="E63" s="17" t="str">
        <f aca="false">IF(D63="","",IFERROR(INDEX(Stammdaten!$B$6:$B$17,MATCH(D63,Stammdaten!$C$6:$C$17,0)),"?"))</f>
        <v/>
      </c>
      <c r="F63" s="17" t="str">
        <f aca="false">IF(D63="","",IFERROR(INDEX(Stammdaten!$D$6:$D$17,MATCH(D63,Stammdaten!$C$6:$C$17,0)),"?"))</f>
        <v/>
      </c>
      <c r="G63" s="20"/>
      <c r="H63" s="18"/>
      <c r="I63" s="20"/>
      <c r="J63" s="21"/>
      <c r="K63" s="22"/>
      <c r="L63" s="23" t="str">
        <f aca="false">IF(J63="","",ROUND(J63*K63,2))</f>
        <v/>
      </c>
      <c r="M63" s="23" t="str">
        <f aca="false">IF(J63="","",J63+L63)</f>
        <v/>
      </c>
      <c r="N63" s="24" t="str">
        <f aca="false">IF(D63="","",IFERROR(INDEX(Stammdaten!$E$6:$E$17,MATCH(D63,Stammdaten!$C$6:$C$17,0)),14))</f>
        <v/>
      </c>
      <c r="O63" s="25" t="str">
        <f aca="false">IF(OR(B63="",N63=""),"",B63+N63)</f>
        <v/>
      </c>
      <c r="P63" s="18"/>
      <c r="Q63" s="21"/>
      <c r="R63" s="23" t="str">
        <f aca="false">IF(C63="","",M63-IF(Q63="",0,Q63))</f>
        <v/>
      </c>
      <c r="S63" s="26" t="str">
        <f aca="true">IF(C63="","",IF(R63&lt;=0.005,"Bezahlt",IF(Q63&gt;0,"Teilzahlung",IF(AND(O63&lt;&gt;"",O63&lt;TODAY()),"Überfällig","Offen"))))</f>
        <v/>
      </c>
      <c r="T63" s="19"/>
      <c r="U63" s="20"/>
    </row>
    <row r="64" customFormat="false" ht="15.75" hidden="false" customHeight="true" outlineLevel="0" collapsed="false">
      <c r="A64" s="17" t="str">
        <f aca="false">IF(C64="","",COUNTA($C$13:C64))</f>
        <v/>
      </c>
      <c r="B64" s="18"/>
      <c r="C64" s="19"/>
      <c r="D64" s="20"/>
      <c r="E64" s="17" t="str">
        <f aca="false">IF(D64="","",IFERROR(INDEX(Stammdaten!$B$6:$B$17,MATCH(D64,Stammdaten!$C$6:$C$17,0)),"?"))</f>
        <v/>
      </c>
      <c r="F64" s="17" t="str">
        <f aca="false">IF(D64="","",IFERROR(INDEX(Stammdaten!$D$6:$D$17,MATCH(D64,Stammdaten!$C$6:$C$17,0)),"?"))</f>
        <v/>
      </c>
      <c r="G64" s="20"/>
      <c r="H64" s="18"/>
      <c r="I64" s="20"/>
      <c r="J64" s="21"/>
      <c r="K64" s="22"/>
      <c r="L64" s="23" t="str">
        <f aca="false">IF(J64="","",ROUND(J64*K64,2))</f>
        <v/>
      </c>
      <c r="M64" s="23" t="str">
        <f aca="false">IF(J64="","",J64+L64)</f>
        <v/>
      </c>
      <c r="N64" s="24" t="str">
        <f aca="false">IF(D64="","",IFERROR(INDEX(Stammdaten!$E$6:$E$17,MATCH(D64,Stammdaten!$C$6:$C$17,0)),14))</f>
        <v/>
      </c>
      <c r="O64" s="25" t="str">
        <f aca="false">IF(OR(B64="",N64=""),"",B64+N64)</f>
        <v/>
      </c>
      <c r="P64" s="18"/>
      <c r="Q64" s="21"/>
      <c r="R64" s="23" t="str">
        <f aca="false">IF(C64="","",M64-IF(Q64="",0,Q64))</f>
        <v/>
      </c>
      <c r="S64" s="26" t="str">
        <f aca="true">IF(C64="","",IF(R64&lt;=0.005,"Bezahlt",IF(Q64&gt;0,"Teilzahlung",IF(AND(O64&lt;&gt;"",O64&lt;TODAY()),"Überfällig","Offen"))))</f>
        <v/>
      </c>
      <c r="T64" s="19"/>
      <c r="U64" s="20"/>
    </row>
    <row r="65" customFormat="false" ht="15.75" hidden="false" customHeight="true" outlineLevel="0" collapsed="false">
      <c r="A65" s="17" t="str">
        <f aca="false">IF(C65="","",COUNTA($C$13:C65))</f>
        <v/>
      </c>
      <c r="B65" s="18"/>
      <c r="C65" s="19"/>
      <c r="D65" s="20"/>
      <c r="E65" s="17" t="str">
        <f aca="false">IF(D65="","",IFERROR(INDEX(Stammdaten!$B$6:$B$17,MATCH(D65,Stammdaten!$C$6:$C$17,0)),"?"))</f>
        <v/>
      </c>
      <c r="F65" s="17" t="str">
        <f aca="false">IF(D65="","",IFERROR(INDEX(Stammdaten!$D$6:$D$17,MATCH(D65,Stammdaten!$C$6:$C$17,0)),"?"))</f>
        <v/>
      </c>
      <c r="G65" s="20"/>
      <c r="H65" s="18"/>
      <c r="I65" s="20"/>
      <c r="J65" s="21"/>
      <c r="K65" s="22"/>
      <c r="L65" s="23" t="str">
        <f aca="false">IF(J65="","",ROUND(J65*K65,2))</f>
        <v/>
      </c>
      <c r="M65" s="23" t="str">
        <f aca="false">IF(J65="","",J65+L65)</f>
        <v/>
      </c>
      <c r="N65" s="24" t="str">
        <f aca="false">IF(D65="","",IFERROR(INDEX(Stammdaten!$E$6:$E$17,MATCH(D65,Stammdaten!$C$6:$C$17,0)),14))</f>
        <v/>
      </c>
      <c r="O65" s="25" t="str">
        <f aca="false">IF(OR(B65="",N65=""),"",B65+N65)</f>
        <v/>
      </c>
      <c r="P65" s="18"/>
      <c r="Q65" s="21"/>
      <c r="R65" s="23" t="str">
        <f aca="false">IF(C65="","",M65-IF(Q65="",0,Q65))</f>
        <v/>
      </c>
      <c r="S65" s="26" t="str">
        <f aca="true">IF(C65="","",IF(R65&lt;=0.005,"Bezahlt",IF(Q65&gt;0,"Teilzahlung",IF(AND(O65&lt;&gt;"",O65&lt;TODAY()),"Überfällig","Offen"))))</f>
        <v/>
      </c>
      <c r="T65" s="19"/>
      <c r="U65" s="20"/>
    </row>
    <row r="66" customFormat="false" ht="15.75" hidden="false" customHeight="true" outlineLevel="0" collapsed="false">
      <c r="A66" s="17" t="str">
        <f aca="false">IF(C66="","",COUNTA($C$13:C66))</f>
        <v/>
      </c>
      <c r="B66" s="18"/>
      <c r="C66" s="19"/>
      <c r="D66" s="20"/>
      <c r="E66" s="17" t="str">
        <f aca="false">IF(D66="","",IFERROR(INDEX(Stammdaten!$B$6:$B$17,MATCH(D66,Stammdaten!$C$6:$C$17,0)),"?"))</f>
        <v/>
      </c>
      <c r="F66" s="17" t="str">
        <f aca="false">IF(D66="","",IFERROR(INDEX(Stammdaten!$D$6:$D$17,MATCH(D66,Stammdaten!$C$6:$C$17,0)),"?"))</f>
        <v/>
      </c>
      <c r="G66" s="20"/>
      <c r="H66" s="18"/>
      <c r="I66" s="20"/>
      <c r="J66" s="21"/>
      <c r="K66" s="22"/>
      <c r="L66" s="23" t="str">
        <f aca="false">IF(J66="","",ROUND(J66*K66,2))</f>
        <v/>
      </c>
      <c r="M66" s="23" t="str">
        <f aca="false">IF(J66="","",J66+L66)</f>
        <v/>
      </c>
      <c r="N66" s="24" t="str">
        <f aca="false">IF(D66="","",IFERROR(INDEX(Stammdaten!$E$6:$E$17,MATCH(D66,Stammdaten!$C$6:$C$17,0)),14))</f>
        <v/>
      </c>
      <c r="O66" s="25" t="str">
        <f aca="false">IF(OR(B66="",N66=""),"",B66+N66)</f>
        <v/>
      </c>
      <c r="P66" s="18"/>
      <c r="Q66" s="21"/>
      <c r="R66" s="23" t="str">
        <f aca="false">IF(C66="","",M66-IF(Q66="",0,Q66))</f>
        <v/>
      </c>
      <c r="S66" s="26" t="str">
        <f aca="true">IF(C66="","",IF(R66&lt;=0.005,"Bezahlt",IF(Q66&gt;0,"Teilzahlung",IF(AND(O66&lt;&gt;"",O66&lt;TODAY()),"Überfällig","Offen"))))</f>
        <v/>
      </c>
      <c r="T66" s="19"/>
      <c r="U66" s="20"/>
    </row>
    <row r="67" customFormat="false" ht="15.75" hidden="false" customHeight="true" outlineLevel="0" collapsed="false">
      <c r="A67" s="17" t="str">
        <f aca="false">IF(C67="","",COUNTA($C$13:C67))</f>
        <v/>
      </c>
      <c r="B67" s="18"/>
      <c r="C67" s="19"/>
      <c r="D67" s="20"/>
      <c r="E67" s="17" t="str">
        <f aca="false">IF(D67="","",IFERROR(INDEX(Stammdaten!$B$6:$B$17,MATCH(D67,Stammdaten!$C$6:$C$17,0)),"?"))</f>
        <v/>
      </c>
      <c r="F67" s="17" t="str">
        <f aca="false">IF(D67="","",IFERROR(INDEX(Stammdaten!$D$6:$D$17,MATCH(D67,Stammdaten!$C$6:$C$17,0)),"?"))</f>
        <v/>
      </c>
      <c r="G67" s="20"/>
      <c r="H67" s="18"/>
      <c r="I67" s="20"/>
      <c r="J67" s="21"/>
      <c r="K67" s="22"/>
      <c r="L67" s="23" t="str">
        <f aca="false">IF(J67="","",ROUND(J67*K67,2))</f>
        <v/>
      </c>
      <c r="M67" s="23" t="str">
        <f aca="false">IF(J67="","",J67+L67)</f>
        <v/>
      </c>
      <c r="N67" s="24" t="str">
        <f aca="false">IF(D67="","",IFERROR(INDEX(Stammdaten!$E$6:$E$17,MATCH(D67,Stammdaten!$C$6:$C$17,0)),14))</f>
        <v/>
      </c>
      <c r="O67" s="25" t="str">
        <f aca="false">IF(OR(B67="",N67=""),"",B67+N67)</f>
        <v/>
      </c>
      <c r="P67" s="18"/>
      <c r="Q67" s="21"/>
      <c r="R67" s="23" t="str">
        <f aca="false">IF(C67="","",M67-IF(Q67="",0,Q67))</f>
        <v/>
      </c>
      <c r="S67" s="26" t="str">
        <f aca="true">IF(C67="","",IF(R67&lt;=0.005,"Bezahlt",IF(Q67&gt;0,"Teilzahlung",IF(AND(O67&lt;&gt;"",O67&lt;TODAY()),"Überfällig","Offen"))))</f>
        <v/>
      </c>
      <c r="T67" s="19"/>
      <c r="U67" s="20"/>
    </row>
    <row r="68" customFormat="false" ht="15.75" hidden="false" customHeight="true" outlineLevel="0" collapsed="false">
      <c r="A68" s="17" t="str">
        <f aca="false">IF(C68="","",COUNTA($C$13:C68))</f>
        <v/>
      </c>
      <c r="B68" s="18"/>
      <c r="C68" s="19"/>
      <c r="D68" s="20"/>
      <c r="E68" s="17" t="str">
        <f aca="false">IF(D68="","",IFERROR(INDEX(Stammdaten!$B$6:$B$17,MATCH(D68,Stammdaten!$C$6:$C$17,0)),"?"))</f>
        <v/>
      </c>
      <c r="F68" s="17" t="str">
        <f aca="false">IF(D68="","",IFERROR(INDEX(Stammdaten!$D$6:$D$17,MATCH(D68,Stammdaten!$C$6:$C$17,0)),"?"))</f>
        <v/>
      </c>
      <c r="G68" s="20"/>
      <c r="H68" s="18"/>
      <c r="I68" s="20"/>
      <c r="J68" s="21"/>
      <c r="K68" s="22"/>
      <c r="L68" s="23" t="str">
        <f aca="false">IF(J68="","",ROUND(J68*K68,2))</f>
        <v/>
      </c>
      <c r="M68" s="23" t="str">
        <f aca="false">IF(J68="","",J68+L68)</f>
        <v/>
      </c>
      <c r="N68" s="24" t="str">
        <f aca="false">IF(D68="","",IFERROR(INDEX(Stammdaten!$E$6:$E$17,MATCH(D68,Stammdaten!$C$6:$C$17,0)),14))</f>
        <v/>
      </c>
      <c r="O68" s="25" t="str">
        <f aca="false">IF(OR(B68="",N68=""),"",B68+N68)</f>
        <v/>
      </c>
      <c r="P68" s="18"/>
      <c r="Q68" s="21"/>
      <c r="R68" s="23" t="str">
        <f aca="false">IF(C68="","",M68-IF(Q68="",0,Q68))</f>
        <v/>
      </c>
      <c r="S68" s="26" t="str">
        <f aca="true">IF(C68="","",IF(R68&lt;=0.005,"Bezahlt",IF(Q68&gt;0,"Teilzahlung",IF(AND(O68&lt;&gt;"",O68&lt;TODAY()),"Überfällig","Offen"))))</f>
        <v/>
      </c>
      <c r="T68" s="19"/>
      <c r="U68" s="20"/>
    </row>
    <row r="69" customFormat="false" ht="15.75" hidden="false" customHeight="true" outlineLevel="0" collapsed="false">
      <c r="A69" s="17" t="str">
        <f aca="false">IF(C69="","",COUNTA($C$13:C69))</f>
        <v/>
      </c>
      <c r="B69" s="18"/>
      <c r="C69" s="19"/>
      <c r="D69" s="20"/>
      <c r="E69" s="17" t="str">
        <f aca="false">IF(D69="","",IFERROR(INDEX(Stammdaten!$B$6:$B$17,MATCH(D69,Stammdaten!$C$6:$C$17,0)),"?"))</f>
        <v/>
      </c>
      <c r="F69" s="17" t="str">
        <f aca="false">IF(D69="","",IFERROR(INDEX(Stammdaten!$D$6:$D$17,MATCH(D69,Stammdaten!$C$6:$C$17,0)),"?"))</f>
        <v/>
      </c>
      <c r="G69" s="20"/>
      <c r="H69" s="18"/>
      <c r="I69" s="20"/>
      <c r="J69" s="21"/>
      <c r="K69" s="22"/>
      <c r="L69" s="23" t="str">
        <f aca="false">IF(J69="","",ROUND(J69*K69,2))</f>
        <v/>
      </c>
      <c r="M69" s="23" t="str">
        <f aca="false">IF(J69="","",J69+L69)</f>
        <v/>
      </c>
      <c r="N69" s="24" t="str">
        <f aca="false">IF(D69="","",IFERROR(INDEX(Stammdaten!$E$6:$E$17,MATCH(D69,Stammdaten!$C$6:$C$17,0)),14))</f>
        <v/>
      </c>
      <c r="O69" s="25" t="str">
        <f aca="false">IF(OR(B69="",N69=""),"",B69+N69)</f>
        <v/>
      </c>
      <c r="P69" s="18"/>
      <c r="Q69" s="21"/>
      <c r="R69" s="23" t="str">
        <f aca="false">IF(C69="","",M69-IF(Q69="",0,Q69))</f>
        <v/>
      </c>
      <c r="S69" s="26" t="str">
        <f aca="true">IF(C69="","",IF(R69&lt;=0.005,"Bezahlt",IF(Q69&gt;0,"Teilzahlung",IF(AND(O69&lt;&gt;"",O69&lt;TODAY()),"Überfällig","Offen"))))</f>
        <v/>
      </c>
      <c r="T69" s="19"/>
      <c r="U69" s="20"/>
    </row>
    <row r="70" customFormat="false" ht="15.75" hidden="false" customHeight="true" outlineLevel="0" collapsed="false">
      <c r="A70" s="17" t="str">
        <f aca="false">IF(C70="","",COUNTA($C$13:C70))</f>
        <v/>
      </c>
      <c r="B70" s="18"/>
      <c r="C70" s="19"/>
      <c r="D70" s="20"/>
      <c r="E70" s="17" t="str">
        <f aca="false">IF(D70="","",IFERROR(INDEX(Stammdaten!$B$6:$B$17,MATCH(D70,Stammdaten!$C$6:$C$17,0)),"?"))</f>
        <v/>
      </c>
      <c r="F70" s="17" t="str">
        <f aca="false">IF(D70="","",IFERROR(INDEX(Stammdaten!$D$6:$D$17,MATCH(D70,Stammdaten!$C$6:$C$17,0)),"?"))</f>
        <v/>
      </c>
      <c r="G70" s="20"/>
      <c r="H70" s="18"/>
      <c r="I70" s="20"/>
      <c r="J70" s="21"/>
      <c r="K70" s="22"/>
      <c r="L70" s="23" t="str">
        <f aca="false">IF(J70="","",ROUND(J70*K70,2))</f>
        <v/>
      </c>
      <c r="M70" s="23" t="str">
        <f aca="false">IF(J70="","",J70+L70)</f>
        <v/>
      </c>
      <c r="N70" s="24" t="str">
        <f aca="false">IF(D70="","",IFERROR(INDEX(Stammdaten!$E$6:$E$17,MATCH(D70,Stammdaten!$C$6:$C$17,0)),14))</f>
        <v/>
      </c>
      <c r="O70" s="25" t="str">
        <f aca="false">IF(OR(B70="",N70=""),"",B70+N70)</f>
        <v/>
      </c>
      <c r="P70" s="18"/>
      <c r="Q70" s="21"/>
      <c r="R70" s="23" t="str">
        <f aca="false">IF(C70="","",M70-IF(Q70="",0,Q70))</f>
        <v/>
      </c>
      <c r="S70" s="26" t="str">
        <f aca="true">IF(C70="","",IF(R70&lt;=0.005,"Bezahlt",IF(Q70&gt;0,"Teilzahlung",IF(AND(O70&lt;&gt;"",O70&lt;TODAY()),"Überfällig","Offen"))))</f>
        <v/>
      </c>
      <c r="T70" s="19"/>
      <c r="U70" s="20"/>
    </row>
    <row r="71" customFormat="false" ht="15.75" hidden="false" customHeight="true" outlineLevel="0" collapsed="false">
      <c r="A71" s="17" t="str">
        <f aca="false">IF(C71="","",COUNTA($C$13:C71))</f>
        <v/>
      </c>
      <c r="B71" s="18"/>
      <c r="C71" s="19"/>
      <c r="D71" s="20"/>
      <c r="E71" s="17" t="str">
        <f aca="false">IF(D71="","",IFERROR(INDEX(Stammdaten!$B$6:$B$17,MATCH(D71,Stammdaten!$C$6:$C$17,0)),"?"))</f>
        <v/>
      </c>
      <c r="F71" s="17" t="str">
        <f aca="false">IF(D71="","",IFERROR(INDEX(Stammdaten!$D$6:$D$17,MATCH(D71,Stammdaten!$C$6:$C$17,0)),"?"))</f>
        <v/>
      </c>
      <c r="G71" s="20"/>
      <c r="H71" s="18"/>
      <c r="I71" s="20"/>
      <c r="J71" s="21"/>
      <c r="K71" s="22"/>
      <c r="L71" s="23" t="str">
        <f aca="false">IF(J71="","",ROUND(J71*K71,2))</f>
        <v/>
      </c>
      <c r="M71" s="23" t="str">
        <f aca="false">IF(J71="","",J71+L71)</f>
        <v/>
      </c>
      <c r="N71" s="24" t="str">
        <f aca="false">IF(D71="","",IFERROR(INDEX(Stammdaten!$E$6:$E$17,MATCH(D71,Stammdaten!$C$6:$C$17,0)),14))</f>
        <v/>
      </c>
      <c r="O71" s="25" t="str">
        <f aca="false">IF(OR(B71="",N71=""),"",B71+N71)</f>
        <v/>
      </c>
      <c r="P71" s="18"/>
      <c r="Q71" s="21"/>
      <c r="R71" s="23" t="str">
        <f aca="false">IF(C71="","",M71-IF(Q71="",0,Q71))</f>
        <v/>
      </c>
      <c r="S71" s="26" t="str">
        <f aca="true">IF(C71="","",IF(R71&lt;=0.005,"Bezahlt",IF(Q71&gt;0,"Teilzahlung",IF(AND(O71&lt;&gt;"",O71&lt;TODAY()),"Überfällig","Offen"))))</f>
        <v/>
      </c>
      <c r="T71" s="19"/>
      <c r="U71" s="20"/>
    </row>
    <row r="72" customFormat="false" ht="15.75" hidden="false" customHeight="true" outlineLevel="0" collapsed="false">
      <c r="A72" s="17" t="str">
        <f aca="false">IF(C72="","",COUNTA($C$13:C72))</f>
        <v/>
      </c>
      <c r="B72" s="18"/>
      <c r="C72" s="19"/>
      <c r="D72" s="20"/>
      <c r="E72" s="17" t="str">
        <f aca="false">IF(D72="","",IFERROR(INDEX(Stammdaten!$B$6:$B$17,MATCH(D72,Stammdaten!$C$6:$C$17,0)),"?"))</f>
        <v/>
      </c>
      <c r="F72" s="17" t="str">
        <f aca="false">IF(D72="","",IFERROR(INDEX(Stammdaten!$D$6:$D$17,MATCH(D72,Stammdaten!$C$6:$C$17,0)),"?"))</f>
        <v/>
      </c>
      <c r="G72" s="20"/>
      <c r="H72" s="18"/>
      <c r="I72" s="20"/>
      <c r="J72" s="21"/>
      <c r="K72" s="22"/>
      <c r="L72" s="23" t="str">
        <f aca="false">IF(J72="","",ROUND(J72*K72,2))</f>
        <v/>
      </c>
      <c r="M72" s="23" t="str">
        <f aca="false">IF(J72="","",J72+L72)</f>
        <v/>
      </c>
      <c r="N72" s="24" t="str">
        <f aca="false">IF(D72="","",IFERROR(INDEX(Stammdaten!$E$6:$E$17,MATCH(D72,Stammdaten!$C$6:$C$17,0)),14))</f>
        <v/>
      </c>
      <c r="O72" s="25" t="str">
        <f aca="false">IF(OR(B72="",N72=""),"",B72+N72)</f>
        <v/>
      </c>
      <c r="P72" s="18"/>
      <c r="Q72" s="21"/>
      <c r="R72" s="23" t="str">
        <f aca="false">IF(C72="","",M72-IF(Q72="",0,Q72))</f>
        <v/>
      </c>
      <c r="S72" s="26" t="str">
        <f aca="true">IF(C72="","",IF(R72&lt;=0.005,"Bezahlt",IF(Q72&gt;0,"Teilzahlung",IF(AND(O72&lt;&gt;"",O72&lt;TODAY()),"Überfällig","Offen"))))</f>
        <v/>
      </c>
      <c r="T72" s="19"/>
      <c r="U72" s="20"/>
    </row>
    <row r="73" customFormat="false" ht="15.75" hidden="false" customHeight="true" outlineLevel="0" collapsed="false">
      <c r="A73" s="17" t="str">
        <f aca="false">IF(C73="","",COUNTA($C$13:C73))</f>
        <v/>
      </c>
      <c r="B73" s="18"/>
      <c r="C73" s="19"/>
      <c r="D73" s="20"/>
      <c r="E73" s="17" t="str">
        <f aca="false">IF(D73="","",IFERROR(INDEX(Stammdaten!$B$6:$B$17,MATCH(D73,Stammdaten!$C$6:$C$17,0)),"?"))</f>
        <v/>
      </c>
      <c r="F73" s="17" t="str">
        <f aca="false">IF(D73="","",IFERROR(INDEX(Stammdaten!$D$6:$D$17,MATCH(D73,Stammdaten!$C$6:$C$17,0)),"?"))</f>
        <v/>
      </c>
      <c r="G73" s="20"/>
      <c r="H73" s="18"/>
      <c r="I73" s="20"/>
      <c r="J73" s="21"/>
      <c r="K73" s="22"/>
      <c r="L73" s="23" t="str">
        <f aca="false">IF(J73="","",ROUND(J73*K73,2))</f>
        <v/>
      </c>
      <c r="M73" s="23" t="str">
        <f aca="false">IF(J73="","",J73+L73)</f>
        <v/>
      </c>
      <c r="N73" s="24" t="str">
        <f aca="false">IF(D73="","",IFERROR(INDEX(Stammdaten!$E$6:$E$17,MATCH(D73,Stammdaten!$C$6:$C$17,0)),14))</f>
        <v/>
      </c>
      <c r="O73" s="25" t="str">
        <f aca="false">IF(OR(B73="",N73=""),"",B73+N73)</f>
        <v/>
      </c>
      <c r="P73" s="18"/>
      <c r="Q73" s="21"/>
      <c r="R73" s="23" t="str">
        <f aca="false">IF(C73="","",M73-IF(Q73="",0,Q73))</f>
        <v/>
      </c>
      <c r="S73" s="26" t="str">
        <f aca="true">IF(C73="","",IF(R73&lt;=0.005,"Bezahlt",IF(Q73&gt;0,"Teilzahlung",IF(AND(O73&lt;&gt;"",O73&lt;TODAY()),"Überfällig","Offen"))))</f>
        <v/>
      </c>
      <c r="T73" s="19"/>
      <c r="U73" s="20"/>
    </row>
    <row r="74" customFormat="false" ht="15.75" hidden="false" customHeight="true" outlineLevel="0" collapsed="false">
      <c r="A74" s="17" t="str">
        <f aca="false">IF(C74="","",COUNTA($C$13:C74))</f>
        <v/>
      </c>
      <c r="B74" s="18"/>
      <c r="C74" s="19"/>
      <c r="D74" s="20"/>
      <c r="E74" s="17" t="str">
        <f aca="false">IF(D74="","",IFERROR(INDEX(Stammdaten!$B$6:$B$17,MATCH(D74,Stammdaten!$C$6:$C$17,0)),"?"))</f>
        <v/>
      </c>
      <c r="F74" s="17" t="str">
        <f aca="false">IF(D74="","",IFERROR(INDEX(Stammdaten!$D$6:$D$17,MATCH(D74,Stammdaten!$C$6:$C$17,0)),"?"))</f>
        <v/>
      </c>
      <c r="G74" s="20"/>
      <c r="H74" s="18"/>
      <c r="I74" s="20"/>
      <c r="J74" s="21"/>
      <c r="K74" s="22"/>
      <c r="L74" s="23" t="str">
        <f aca="false">IF(J74="","",ROUND(J74*K74,2))</f>
        <v/>
      </c>
      <c r="M74" s="23" t="str">
        <f aca="false">IF(J74="","",J74+L74)</f>
        <v/>
      </c>
      <c r="N74" s="24" t="str">
        <f aca="false">IF(D74="","",IFERROR(INDEX(Stammdaten!$E$6:$E$17,MATCH(D74,Stammdaten!$C$6:$C$17,0)),14))</f>
        <v/>
      </c>
      <c r="O74" s="25" t="str">
        <f aca="false">IF(OR(B74="",N74=""),"",B74+N74)</f>
        <v/>
      </c>
      <c r="P74" s="18"/>
      <c r="Q74" s="21"/>
      <c r="R74" s="23" t="str">
        <f aca="false">IF(C74="","",M74-IF(Q74="",0,Q74))</f>
        <v/>
      </c>
      <c r="S74" s="26" t="str">
        <f aca="true">IF(C74="","",IF(R74&lt;=0.005,"Bezahlt",IF(Q74&gt;0,"Teilzahlung",IF(AND(O74&lt;&gt;"",O74&lt;TODAY()),"Überfällig","Offen"))))</f>
        <v/>
      </c>
      <c r="T74" s="19"/>
      <c r="U74" s="20"/>
    </row>
    <row r="75" customFormat="false" ht="15.75" hidden="false" customHeight="true" outlineLevel="0" collapsed="false">
      <c r="A75" s="17" t="str">
        <f aca="false">IF(C75="","",COUNTA($C$13:C75))</f>
        <v/>
      </c>
      <c r="B75" s="18"/>
      <c r="C75" s="19"/>
      <c r="D75" s="20"/>
      <c r="E75" s="17" t="str">
        <f aca="false">IF(D75="","",IFERROR(INDEX(Stammdaten!$B$6:$B$17,MATCH(D75,Stammdaten!$C$6:$C$17,0)),"?"))</f>
        <v/>
      </c>
      <c r="F75" s="17" t="str">
        <f aca="false">IF(D75="","",IFERROR(INDEX(Stammdaten!$D$6:$D$17,MATCH(D75,Stammdaten!$C$6:$C$17,0)),"?"))</f>
        <v/>
      </c>
      <c r="G75" s="20"/>
      <c r="H75" s="18"/>
      <c r="I75" s="20"/>
      <c r="J75" s="21"/>
      <c r="K75" s="22"/>
      <c r="L75" s="23" t="str">
        <f aca="false">IF(J75="","",ROUND(J75*K75,2))</f>
        <v/>
      </c>
      <c r="M75" s="23" t="str">
        <f aca="false">IF(J75="","",J75+L75)</f>
        <v/>
      </c>
      <c r="N75" s="24" t="str">
        <f aca="false">IF(D75="","",IFERROR(INDEX(Stammdaten!$E$6:$E$17,MATCH(D75,Stammdaten!$C$6:$C$17,0)),14))</f>
        <v/>
      </c>
      <c r="O75" s="25" t="str">
        <f aca="false">IF(OR(B75="",N75=""),"",B75+N75)</f>
        <v/>
      </c>
      <c r="P75" s="18"/>
      <c r="Q75" s="21"/>
      <c r="R75" s="23" t="str">
        <f aca="false">IF(C75="","",M75-IF(Q75="",0,Q75))</f>
        <v/>
      </c>
      <c r="S75" s="26" t="str">
        <f aca="true">IF(C75="","",IF(R75&lt;=0.005,"Bezahlt",IF(Q75&gt;0,"Teilzahlung",IF(AND(O75&lt;&gt;"",O75&lt;TODAY()),"Überfällig","Offen"))))</f>
        <v/>
      </c>
      <c r="T75" s="19"/>
      <c r="U75" s="20"/>
    </row>
    <row r="76" customFormat="false" ht="15.75" hidden="false" customHeight="true" outlineLevel="0" collapsed="false">
      <c r="A76" s="17" t="str">
        <f aca="false">IF(C76="","",COUNTA($C$13:C76))</f>
        <v/>
      </c>
      <c r="B76" s="18"/>
      <c r="C76" s="19"/>
      <c r="D76" s="20"/>
      <c r="E76" s="17" t="str">
        <f aca="false">IF(D76="","",IFERROR(INDEX(Stammdaten!$B$6:$B$17,MATCH(D76,Stammdaten!$C$6:$C$17,0)),"?"))</f>
        <v/>
      </c>
      <c r="F76" s="17" t="str">
        <f aca="false">IF(D76="","",IFERROR(INDEX(Stammdaten!$D$6:$D$17,MATCH(D76,Stammdaten!$C$6:$C$17,0)),"?"))</f>
        <v/>
      </c>
      <c r="G76" s="20"/>
      <c r="H76" s="18"/>
      <c r="I76" s="20"/>
      <c r="J76" s="21"/>
      <c r="K76" s="22"/>
      <c r="L76" s="23" t="str">
        <f aca="false">IF(J76="","",ROUND(J76*K76,2))</f>
        <v/>
      </c>
      <c r="M76" s="23" t="str">
        <f aca="false">IF(J76="","",J76+L76)</f>
        <v/>
      </c>
      <c r="N76" s="24" t="str">
        <f aca="false">IF(D76="","",IFERROR(INDEX(Stammdaten!$E$6:$E$17,MATCH(D76,Stammdaten!$C$6:$C$17,0)),14))</f>
        <v/>
      </c>
      <c r="O76" s="25" t="str">
        <f aca="false">IF(OR(B76="",N76=""),"",B76+N76)</f>
        <v/>
      </c>
      <c r="P76" s="18"/>
      <c r="Q76" s="21"/>
      <c r="R76" s="23" t="str">
        <f aca="false">IF(C76="","",M76-IF(Q76="",0,Q76))</f>
        <v/>
      </c>
      <c r="S76" s="26" t="str">
        <f aca="true">IF(C76="","",IF(R76&lt;=0.005,"Bezahlt",IF(Q76&gt;0,"Teilzahlung",IF(AND(O76&lt;&gt;"",O76&lt;TODAY()),"Überfällig","Offen"))))</f>
        <v/>
      </c>
      <c r="T76" s="19"/>
      <c r="U76" s="20"/>
    </row>
    <row r="77" customFormat="false" ht="15.75" hidden="false" customHeight="true" outlineLevel="0" collapsed="false">
      <c r="A77" s="17" t="str">
        <f aca="false">IF(C77="","",COUNTA($C$13:C77))</f>
        <v/>
      </c>
      <c r="B77" s="18"/>
      <c r="C77" s="19"/>
      <c r="D77" s="20"/>
      <c r="E77" s="17" t="str">
        <f aca="false">IF(D77="","",IFERROR(INDEX(Stammdaten!$B$6:$B$17,MATCH(D77,Stammdaten!$C$6:$C$17,0)),"?"))</f>
        <v/>
      </c>
      <c r="F77" s="17" t="str">
        <f aca="false">IF(D77="","",IFERROR(INDEX(Stammdaten!$D$6:$D$17,MATCH(D77,Stammdaten!$C$6:$C$17,0)),"?"))</f>
        <v/>
      </c>
      <c r="G77" s="20"/>
      <c r="H77" s="18"/>
      <c r="I77" s="20"/>
      <c r="J77" s="21"/>
      <c r="K77" s="22"/>
      <c r="L77" s="23" t="str">
        <f aca="false">IF(J77="","",ROUND(J77*K77,2))</f>
        <v/>
      </c>
      <c r="M77" s="23" t="str">
        <f aca="false">IF(J77="","",J77+L77)</f>
        <v/>
      </c>
      <c r="N77" s="24" t="str">
        <f aca="false">IF(D77="","",IFERROR(INDEX(Stammdaten!$E$6:$E$17,MATCH(D77,Stammdaten!$C$6:$C$17,0)),14))</f>
        <v/>
      </c>
      <c r="O77" s="25" t="str">
        <f aca="false">IF(OR(B77="",N77=""),"",B77+N77)</f>
        <v/>
      </c>
      <c r="P77" s="18"/>
      <c r="Q77" s="21"/>
      <c r="R77" s="23" t="str">
        <f aca="false">IF(C77="","",M77-IF(Q77="",0,Q77))</f>
        <v/>
      </c>
      <c r="S77" s="26" t="str">
        <f aca="true">IF(C77="","",IF(R77&lt;=0.005,"Bezahlt",IF(Q77&gt;0,"Teilzahlung",IF(AND(O77&lt;&gt;"",O77&lt;TODAY()),"Überfällig","Offen"))))</f>
        <v/>
      </c>
      <c r="T77" s="19"/>
      <c r="U77" s="20"/>
    </row>
    <row r="78" customFormat="false" ht="15.75" hidden="false" customHeight="true" outlineLevel="0" collapsed="false">
      <c r="A78" s="17" t="str">
        <f aca="false">IF(C78="","",COUNTA($C$13:C78))</f>
        <v/>
      </c>
      <c r="B78" s="18"/>
      <c r="C78" s="19"/>
      <c r="D78" s="20"/>
      <c r="E78" s="17" t="str">
        <f aca="false">IF(D78="","",IFERROR(INDEX(Stammdaten!$B$6:$B$17,MATCH(D78,Stammdaten!$C$6:$C$17,0)),"?"))</f>
        <v/>
      </c>
      <c r="F78" s="17" t="str">
        <f aca="false">IF(D78="","",IFERROR(INDEX(Stammdaten!$D$6:$D$17,MATCH(D78,Stammdaten!$C$6:$C$17,0)),"?"))</f>
        <v/>
      </c>
      <c r="G78" s="20"/>
      <c r="H78" s="18"/>
      <c r="I78" s="20"/>
      <c r="J78" s="21"/>
      <c r="K78" s="22"/>
      <c r="L78" s="23" t="str">
        <f aca="false">IF(J78="","",ROUND(J78*K78,2))</f>
        <v/>
      </c>
      <c r="M78" s="23" t="str">
        <f aca="false">IF(J78="","",J78+L78)</f>
        <v/>
      </c>
      <c r="N78" s="24" t="str">
        <f aca="false">IF(D78="","",IFERROR(INDEX(Stammdaten!$E$6:$E$17,MATCH(D78,Stammdaten!$C$6:$C$17,0)),14))</f>
        <v/>
      </c>
      <c r="O78" s="25" t="str">
        <f aca="false">IF(OR(B78="",N78=""),"",B78+N78)</f>
        <v/>
      </c>
      <c r="P78" s="18"/>
      <c r="Q78" s="21"/>
      <c r="R78" s="23" t="str">
        <f aca="false">IF(C78="","",M78-IF(Q78="",0,Q78))</f>
        <v/>
      </c>
      <c r="S78" s="26" t="str">
        <f aca="true">IF(C78="","",IF(R78&lt;=0.005,"Bezahlt",IF(Q78&gt;0,"Teilzahlung",IF(AND(O78&lt;&gt;"",O78&lt;TODAY()),"Überfällig","Offen"))))</f>
        <v/>
      </c>
      <c r="T78" s="19"/>
      <c r="U78" s="20"/>
    </row>
    <row r="79" customFormat="false" ht="15.75" hidden="false" customHeight="true" outlineLevel="0" collapsed="false">
      <c r="A79" s="17" t="str">
        <f aca="false">IF(C79="","",COUNTA($C$13:C79))</f>
        <v/>
      </c>
      <c r="B79" s="18"/>
      <c r="C79" s="19"/>
      <c r="D79" s="20"/>
      <c r="E79" s="17" t="str">
        <f aca="false">IF(D79="","",IFERROR(INDEX(Stammdaten!$B$6:$B$17,MATCH(D79,Stammdaten!$C$6:$C$17,0)),"?"))</f>
        <v/>
      </c>
      <c r="F79" s="17" t="str">
        <f aca="false">IF(D79="","",IFERROR(INDEX(Stammdaten!$D$6:$D$17,MATCH(D79,Stammdaten!$C$6:$C$17,0)),"?"))</f>
        <v/>
      </c>
      <c r="G79" s="20"/>
      <c r="H79" s="18"/>
      <c r="I79" s="20"/>
      <c r="J79" s="21"/>
      <c r="K79" s="22"/>
      <c r="L79" s="23" t="str">
        <f aca="false">IF(J79="","",ROUND(J79*K79,2))</f>
        <v/>
      </c>
      <c r="M79" s="23" t="str">
        <f aca="false">IF(J79="","",J79+L79)</f>
        <v/>
      </c>
      <c r="N79" s="24" t="str">
        <f aca="false">IF(D79="","",IFERROR(INDEX(Stammdaten!$E$6:$E$17,MATCH(D79,Stammdaten!$C$6:$C$17,0)),14))</f>
        <v/>
      </c>
      <c r="O79" s="25" t="str">
        <f aca="false">IF(OR(B79="",N79=""),"",B79+N79)</f>
        <v/>
      </c>
      <c r="P79" s="18"/>
      <c r="Q79" s="21"/>
      <c r="R79" s="23" t="str">
        <f aca="false">IF(C79="","",M79-IF(Q79="",0,Q79))</f>
        <v/>
      </c>
      <c r="S79" s="26" t="str">
        <f aca="true">IF(C79="","",IF(R79&lt;=0.005,"Bezahlt",IF(Q79&gt;0,"Teilzahlung",IF(AND(O79&lt;&gt;"",O79&lt;TODAY()),"Überfällig","Offen"))))</f>
        <v/>
      </c>
      <c r="T79" s="19"/>
      <c r="U79" s="20"/>
    </row>
    <row r="80" customFormat="false" ht="15.75" hidden="false" customHeight="true" outlineLevel="0" collapsed="false">
      <c r="A80" s="17" t="str">
        <f aca="false">IF(C80="","",COUNTA($C$13:C80))</f>
        <v/>
      </c>
      <c r="B80" s="18"/>
      <c r="C80" s="19"/>
      <c r="D80" s="20"/>
      <c r="E80" s="17" t="str">
        <f aca="false">IF(D80="","",IFERROR(INDEX(Stammdaten!$B$6:$B$17,MATCH(D80,Stammdaten!$C$6:$C$17,0)),"?"))</f>
        <v/>
      </c>
      <c r="F80" s="17" t="str">
        <f aca="false">IF(D80="","",IFERROR(INDEX(Stammdaten!$D$6:$D$17,MATCH(D80,Stammdaten!$C$6:$C$17,0)),"?"))</f>
        <v/>
      </c>
      <c r="G80" s="20"/>
      <c r="H80" s="18"/>
      <c r="I80" s="20"/>
      <c r="J80" s="21"/>
      <c r="K80" s="22"/>
      <c r="L80" s="23" t="str">
        <f aca="false">IF(J80="","",ROUND(J80*K80,2))</f>
        <v/>
      </c>
      <c r="M80" s="23" t="str">
        <f aca="false">IF(J80="","",J80+L80)</f>
        <v/>
      </c>
      <c r="N80" s="24" t="str">
        <f aca="false">IF(D80="","",IFERROR(INDEX(Stammdaten!$E$6:$E$17,MATCH(D80,Stammdaten!$C$6:$C$17,0)),14))</f>
        <v/>
      </c>
      <c r="O80" s="25" t="str">
        <f aca="false">IF(OR(B80="",N80=""),"",B80+N80)</f>
        <v/>
      </c>
      <c r="P80" s="18"/>
      <c r="Q80" s="21"/>
      <c r="R80" s="23" t="str">
        <f aca="false">IF(C80="","",M80-IF(Q80="",0,Q80))</f>
        <v/>
      </c>
      <c r="S80" s="26" t="str">
        <f aca="true">IF(C80="","",IF(R80&lt;=0.005,"Bezahlt",IF(Q80&gt;0,"Teilzahlung",IF(AND(O80&lt;&gt;"",O80&lt;TODAY()),"Überfällig","Offen"))))</f>
        <v/>
      </c>
      <c r="T80" s="19"/>
      <c r="U80" s="20"/>
    </row>
    <row r="81" customFormat="false" ht="15.75" hidden="false" customHeight="true" outlineLevel="0" collapsed="false">
      <c r="A81" s="17" t="str">
        <f aca="false">IF(C81="","",COUNTA($C$13:C81))</f>
        <v/>
      </c>
      <c r="B81" s="18"/>
      <c r="C81" s="19"/>
      <c r="D81" s="20"/>
      <c r="E81" s="17" t="str">
        <f aca="false">IF(D81="","",IFERROR(INDEX(Stammdaten!$B$6:$B$17,MATCH(D81,Stammdaten!$C$6:$C$17,0)),"?"))</f>
        <v/>
      </c>
      <c r="F81" s="17" t="str">
        <f aca="false">IF(D81="","",IFERROR(INDEX(Stammdaten!$D$6:$D$17,MATCH(D81,Stammdaten!$C$6:$C$17,0)),"?"))</f>
        <v/>
      </c>
      <c r="G81" s="20"/>
      <c r="H81" s="18"/>
      <c r="I81" s="20"/>
      <c r="J81" s="21"/>
      <c r="K81" s="22"/>
      <c r="L81" s="23" t="str">
        <f aca="false">IF(J81="","",ROUND(J81*K81,2))</f>
        <v/>
      </c>
      <c r="M81" s="23" t="str">
        <f aca="false">IF(J81="","",J81+L81)</f>
        <v/>
      </c>
      <c r="N81" s="24" t="str">
        <f aca="false">IF(D81="","",IFERROR(INDEX(Stammdaten!$E$6:$E$17,MATCH(D81,Stammdaten!$C$6:$C$17,0)),14))</f>
        <v/>
      </c>
      <c r="O81" s="25" t="str">
        <f aca="false">IF(OR(B81="",N81=""),"",B81+N81)</f>
        <v/>
      </c>
      <c r="P81" s="18"/>
      <c r="Q81" s="21"/>
      <c r="R81" s="23" t="str">
        <f aca="false">IF(C81="","",M81-IF(Q81="",0,Q81))</f>
        <v/>
      </c>
      <c r="S81" s="26" t="str">
        <f aca="true">IF(C81="","",IF(R81&lt;=0.005,"Bezahlt",IF(Q81&gt;0,"Teilzahlung",IF(AND(O81&lt;&gt;"",O81&lt;TODAY()),"Überfällig","Offen"))))</f>
        <v/>
      </c>
      <c r="T81" s="19"/>
      <c r="U81" s="20"/>
    </row>
    <row r="82" customFormat="false" ht="15.75" hidden="false" customHeight="true" outlineLevel="0" collapsed="false">
      <c r="A82" s="17" t="str">
        <f aca="false">IF(C82="","",COUNTA($C$13:C82))</f>
        <v/>
      </c>
      <c r="B82" s="18"/>
      <c r="C82" s="19"/>
      <c r="D82" s="20"/>
      <c r="E82" s="17" t="str">
        <f aca="false">IF(D82="","",IFERROR(INDEX(Stammdaten!$B$6:$B$17,MATCH(D82,Stammdaten!$C$6:$C$17,0)),"?"))</f>
        <v/>
      </c>
      <c r="F82" s="17" t="str">
        <f aca="false">IF(D82="","",IFERROR(INDEX(Stammdaten!$D$6:$D$17,MATCH(D82,Stammdaten!$C$6:$C$17,0)),"?"))</f>
        <v/>
      </c>
      <c r="G82" s="20"/>
      <c r="H82" s="18"/>
      <c r="I82" s="20"/>
      <c r="J82" s="21"/>
      <c r="K82" s="22"/>
      <c r="L82" s="23" t="str">
        <f aca="false">IF(J82="","",ROUND(J82*K82,2))</f>
        <v/>
      </c>
      <c r="M82" s="23" t="str">
        <f aca="false">IF(J82="","",J82+L82)</f>
        <v/>
      </c>
      <c r="N82" s="24" t="str">
        <f aca="false">IF(D82="","",IFERROR(INDEX(Stammdaten!$E$6:$E$17,MATCH(D82,Stammdaten!$C$6:$C$17,0)),14))</f>
        <v/>
      </c>
      <c r="O82" s="25" t="str">
        <f aca="false">IF(OR(B82="",N82=""),"",B82+N82)</f>
        <v/>
      </c>
      <c r="P82" s="18"/>
      <c r="Q82" s="21"/>
      <c r="R82" s="23" t="str">
        <f aca="false">IF(C82="","",M82-IF(Q82="",0,Q82))</f>
        <v/>
      </c>
      <c r="S82" s="26" t="str">
        <f aca="true">IF(C82="","",IF(R82&lt;=0.005,"Bezahlt",IF(Q82&gt;0,"Teilzahlung",IF(AND(O82&lt;&gt;"",O82&lt;TODAY()),"Überfällig","Offen"))))</f>
        <v/>
      </c>
      <c r="T82" s="19"/>
      <c r="U82" s="20"/>
    </row>
    <row r="83" customFormat="false" ht="15.75" hidden="false" customHeight="true" outlineLevel="0" collapsed="false">
      <c r="A83" s="17" t="str">
        <f aca="false">IF(C83="","",COUNTA($C$13:C83))</f>
        <v/>
      </c>
      <c r="B83" s="18"/>
      <c r="C83" s="19"/>
      <c r="D83" s="20"/>
      <c r="E83" s="17" t="str">
        <f aca="false">IF(D83="","",IFERROR(INDEX(Stammdaten!$B$6:$B$17,MATCH(D83,Stammdaten!$C$6:$C$17,0)),"?"))</f>
        <v/>
      </c>
      <c r="F83" s="17" t="str">
        <f aca="false">IF(D83="","",IFERROR(INDEX(Stammdaten!$D$6:$D$17,MATCH(D83,Stammdaten!$C$6:$C$17,0)),"?"))</f>
        <v/>
      </c>
      <c r="G83" s="20"/>
      <c r="H83" s="18"/>
      <c r="I83" s="20"/>
      <c r="J83" s="21"/>
      <c r="K83" s="22"/>
      <c r="L83" s="23" t="str">
        <f aca="false">IF(J83="","",ROUND(J83*K83,2))</f>
        <v/>
      </c>
      <c r="M83" s="23" t="str">
        <f aca="false">IF(J83="","",J83+L83)</f>
        <v/>
      </c>
      <c r="N83" s="24" t="str">
        <f aca="false">IF(D83="","",IFERROR(INDEX(Stammdaten!$E$6:$E$17,MATCH(D83,Stammdaten!$C$6:$C$17,0)),14))</f>
        <v/>
      </c>
      <c r="O83" s="25" t="str">
        <f aca="false">IF(OR(B83="",N83=""),"",B83+N83)</f>
        <v/>
      </c>
      <c r="P83" s="18"/>
      <c r="Q83" s="21"/>
      <c r="R83" s="23" t="str">
        <f aca="false">IF(C83="","",M83-IF(Q83="",0,Q83))</f>
        <v/>
      </c>
      <c r="S83" s="26" t="str">
        <f aca="true">IF(C83="","",IF(R83&lt;=0.005,"Bezahlt",IF(Q83&gt;0,"Teilzahlung",IF(AND(O83&lt;&gt;"",O83&lt;TODAY()),"Überfällig","Offen"))))</f>
        <v/>
      </c>
      <c r="T83" s="19"/>
      <c r="U83" s="20"/>
    </row>
    <row r="84" customFormat="false" ht="15.75" hidden="false" customHeight="true" outlineLevel="0" collapsed="false">
      <c r="A84" s="17" t="str">
        <f aca="false">IF(C84="","",COUNTA($C$13:C84))</f>
        <v/>
      </c>
      <c r="B84" s="18"/>
      <c r="C84" s="19"/>
      <c r="D84" s="20"/>
      <c r="E84" s="17" t="str">
        <f aca="false">IF(D84="","",IFERROR(INDEX(Stammdaten!$B$6:$B$17,MATCH(D84,Stammdaten!$C$6:$C$17,0)),"?"))</f>
        <v/>
      </c>
      <c r="F84" s="17" t="str">
        <f aca="false">IF(D84="","",IFERROR(INDEX(Stammdaten!$D$6:$D$17,MATCH(D84,Stammdaten!$C$6:$C$17,0)),"?"))</f>
        <v/>
      </c>
      <c r="G84" s="20"/>
      <c r="H84" s="18"/>
      <c r="I84" s="20"/>
      <c r="J84" s="21"/>
      <c r="K84" s="22"/>
      <c r="L84" s="23" t="str">
        <f aca="false">IF(J84="","",ROUND(J84*K84,2))</f>
        <v/>
      </c>
      <c r="M84" s="23" t="str">
        <f aca="false">IF(J84="","",J84+L84)</f>
        <v/>
      </c>
      <c r="N84" s="24" t="str">
        <f aca="false">IF(D84="","",IFERROR(INDEX(Stammdaten!$E$6:$E$17,MATCH(D84,Stammdaten!$C$6:$C$17,0)),14))</f>
        <v/>
      </c>
      <c r="O84" s="25" t="str">
        <f aca="false">IF(OR(B84="",N84=""),"",B84+N84)</f>
        <v/>
      </c>
      <c r="P84" s="18"/>
      <c r="Q84" s="21"/>
      <c r="R84" s="23" t="str">
        <f aca="false">IF(C84="","",M84-IF(Q84="",0,Q84))</f>
        <v/>
      </c>
      <c r="S84" s="26" t="str">
        <f aca="true">IF(C84="","",IF(R84&lt;=0.005,"Bezahlt",IF(Q84&gt;0,"Teilzahlung",IF(AND(O84&lt;&gt;"",O84&lt;TODAY()),"Überfällig","Offen"))))</f>
        <v/>
      </c>
      <c r="T84" s="19"/>
      <c r="U84" s="20"/>
    </row>
    <row r="85" customFormat="false" ht="15.75" hidden="false" customHeight="true" outlineLevel="0" collapsed="false">
      <c r="A85" s="17" t="str">
        <f aca="false">IF(C85="","",COUNTA($C$13:C85))</f>
        <v/>
      </c>
      <c r="B85" s="18"/>
      <c r="C85" s="19"/>
      <c r="D85" s="20"/>
      <c r="E85" s="17" t="str">
        <f aca="false">IF(D85="","",IFERROR(INDEX(Stammdaten!$B$6:$B$17,MATCH(D85,Stammdaten!$C$6:$C$17,0)),"?"))</f>
        <v/>
      </c>
      <c r="F85" s="17" t="str">
        <f aca="false">IF(D85="","",IFERROR(INDEX(Stammdaten!$D$6:$D$17,MATCH(D85,Stammdaten!$C$6:$C$17,0)),"?"))</f>
        <v/>
      </c>
      <c r="G85" s="20"/>
      <c r="H85" s="18"/>
      <c r="I85" s="20"/>
      <c r="J85" s="21"/>
      <c r="K85" s="22"/>
      <c r="L85" s="23" t="str">
        <f aca="false">IF(J85="","",ROUND(J85*K85,2))</f>
        <v/>
      </c>
      <c r="M85" s="23" t="str">
        <f aca="false">IF(J85="","",J85+L85)</f>
        <v/>
      </c>
      <c r="N85" s="24" t="str">
        <f aca="false">IF(D85="","",IFERROR(INDEX(Stammdaten!$E$6:$E$17,MATCH(D85,Stammdaten!$C$6:$C$17,0)),14))</f>
        <v/>
      </c>
      <c r="O85" s="25" t="str">
        <f aca="false">IF(OR(B85="",N85=""),"",B85+N85)</f>
        <v/>
      </c>
      <c r="P85" s="18"/>
      <c r="Q85" s="21"/>
      <c r="R85" s="23" t="str">
        <f aca="false">IF(C85="","",M85-IF(Q85="",0,Q85))</f>
        <v/>
      </c>
      <c r="S85" s="26" t="str">
        <f aca="true">IF(C85="","",IF(R85&lt;=0.005,"Bezahlt",IF(Q85&gt;0,"Teilzahlung",IF(AND(O85&lt;&gt;"",O85&lt;TODAY()),"Überfällig","Offen"))))</f>
        <v/>
      </c>
      <c r="T85" s="19"/>
      <c r="U85" s="20"/>
    </row>
    <row r="86" customFormat="false" ht="15.75" hidden="false" customHeight="true" outlineLevel="0" collapsed="false">
      <c r="A86" s="17" t="str">
        <f aca="false">IF(C86="","",COUNTA($C$13:C86))</f>
        <v/>
      </c>
      <c r="B86" s="18"/>
      <c r="C86" s="19"/>
      <c r="D86" s="20"/>
      <c r="E86" s="17" t="str">
        <f aca="false">IF(D86="","",IFERROR(INDEX(Stammdaten!$B$6:$B$17,MATCH(D86,Stammdaten!$C$6:$C$17,0)),"?"))</f>
        <v/>
      </c>
      <c r="F86" s="17" t="str">
        <f aca="false">IF(D86="","",IFERROR(INDEX(Stammdaten!$D$6:$D$17,MATCH(D86,Stammdaten!$C$6:$C$17,0)),"?"))</f>
        <v/>
      </c>
      <c r="G86" s="20"/>
      <c r="H86" s="18"/>
      <c r="I86" s="20"/>
      <c r="J86" s="21"/>
      <c r="K86" s="22"/>
      <c r="L86" s="23" t="str">
        <f aca="false">IF(J86="","",ROUND(J86*K86,2))</f>
        <v/>
      </c>
      <c r="M86" s="23" t="str">
        <f aca="false">IF(J86="","",J86+L86)</f>
        <v/>
      </c>
      <c r="N86" s="24" t="str">
        <f aca="false">IF(D86="","",IFERROR(INDEX(Stammdaten!$E$6:$E$17,MATCH(D86,Stammdaten!$C$6:$C$17,0)),14))</f>
        <v/>
      </c>
      <c r="O86" s="25" t="str">
        <f aca="false">IF(OR(B86="",N86=""),"",B86+N86)</f>
        <v/>
      </c>
      <c r="P86" s="18"/>
      <c r="Q86" s="21"/>
      <c r="R86" s="23" t="str">
        <f aca="false">IF(C86="","",M86-IF(Q86="",0,Q86))</f>
        <v/>
      </c>
      <c r="S86" s="26" t="str">
        <f aca="true">IF(C86="","",IF(R86&lt;=0.005,"Bezahlt",IF(Q86&gt;0,"Teilzahlung",IF(AND(O86&lt;&gt;"",O86&lt;TODAY()),"Überfällig","Offen"))))</f>
        <v/>
      </c>
      <c r="T86" s="19"/>
      <c r="U86" s="20"/>
    </row>
    <row r="87" customFormat="false" ht="15.75" hidden="false" customHeight="true" outlineLevel="0" collapsed="false">
      <c r="A87" s="17" t="str">
        <f aca="false">IF(C87="","",COUNTA($C$13:C87))</f>
        <v/>
      </c>
      <c r="B87" s="18"/>
      <c r="C87" s="19"/>
      <c r="D87" s="20"/>
      <c r="E87" s="17" t="str">
        <f aca="false">IF(D87="","",IFERROR(INDEX(Stammdaten!$B$6:$B$17,MATCH(D87,Stammdaten!$C$6:$C$17,0)),"?"))</f>
        <v/>
      </c>
      <c r="F87" s="17" t="str">
        <f aca="false">IF(D87="","",IFERROR(INDEX(Stammdaten!$D$6:$D$17,MATCH(D87,Stammdaten!$C$6:$C$17,0)),"?"))</f>
        <v/>
      </c>
      <c r="G87" s="20"/>
      <c r="H87" s="18"/>
      <c r="I87" s="20"/>
      <c r="J87" s="21"/>
      <c r="K87" s="22"/>
      <c r="L87" s="23" t="str">
        <f aca="false">IF(J87="","",ROUND(J87*K87,2))</f>
        <v/>
      </c>
      <c r="M87" s="23" t="str">
        <f aca="false">IF(J87="","",J87+L87)</f>
        <v/>
      </c>
      <c r="N87" s="24" t="str">
        <f aca="false">IF(D87="","",IFERROR(INDEX(Stammdaten!$E$6:$E$17,MATCH(D87,Stammdaten!$C$6:$C$17,0)),14))</f>
        <v/>
      </c>
      <c r="O87" s="25" t="str">
        <f aca="false">IF(OR(B87="",N87=""),"",B87+N87)</f>
        <v/>
      </c>
      <c r="P87" s="18"/>
      <c r="Q87" s="21"/>
      <c r="R87" s="23" t="str">
        <f aca="false">IF(C87="","",M87-IF(Q87="",0,Q87))</f>
        <v/>
      </c>
      <c r="S87" s="26" t="str">
        <f aca="true">IF(C87="","",IF(R87&lt;=0.005,"Bezahlt",IF(Q87&gt;0,"Teilzahlung",IF(AND(O87&lt;&gt;"",O87&lt;TODAY()),"Überfällig","Offen"))))</f>
        <v/>
      </c>
      <c r="T87" s="19"/>
      <c r="U87" s="20"/>
    </row>
    <row r="88" customFormat="false" ht="15.75" hidden="false" customHeight="true" outlineLevel="0" collapsed="false">
      <c r="A88" s="17" t="str">
        <f aca="false">IF(C88="","",COUNTA($C$13:C88))</f>
        <v/>
      </c>
      <c r="B88" s="18"/>
      <c r="C88" s="19"/>
      <c r="D88" s="20"/>
      <c r="E88" s="17" t="str">
        <f aca="false">IF(D88="","",IFERROR(INDEX(Stammdaten!$B$6:$B$17,MATCH(D88,Stammdaten!$C$6:$C$17,0)),"?"))</f>
        <v/>
      </c>
      <c r="F88" s="17" t="str">
        <f aca="false">IF(D88="","",IFERROR(INDEX(Stammdaten!$D$6:$D$17,MATCH(D88,Stammdaten!$C$6:$C$17,0)),"?"))</f>
        <v/>
      </c>
      <c r="G88" s="20"/>
      <c r="H88" s="18"/>
      <c r="I88" s="20"/>
      <c r="J88" s="21"/>
      <c r="K88" s="22"/>
      <c r="L88" s="23" t="str">
        <f aca="false">IF(J88="","",ROUND(J88*K88,2))</f>
        <v/>
      </c>
      <c r="M88" s="23" t="str">
        <f aca="false">IF(J88="","",J88+L88)</f>
        <v/>
      </c>
      <c r="N88" s="24" t="str">
        <f aca="false">IF(D88="","",IFERROR(INDEX(Stammdaten!$E$6:$E$17,MATCH(D88,Stammdaten!$C$6:$C$17,0)),14))</f>
        <v/>
      </c>
      <c r="O88" s="25" t="str">
        <f aca="false">IF(OR(B88="",N88=""),"",B88+N88)</f>
        <v/>
      </c>
      <c r="P88" s="18"/>
      <c r="Q88" s="21"/>
      <c r="R88" s="23" t="str">
        <f aca="false">IF(C88="","",M88-IF(Q88="",0,Q88))</f>
        <v/>
      </c>
      <c r="S88" s="26" t="str">
        <f aca="true">IF(C88="","",IF(R88&lt;=0.005,"Bezahlt",IF(Q88&gt;0,"Teilzahlung",IF(AND(O88&lt;&gt;"",O88&lt;TODAY()),"Überfällig","Offen"))))</f>
        <v/>
      </c>
      <c r="T88" s="19"/>
      <c r="U88" s="20"/>
    </row>
    <row r="89" customFormat="false" ht="15.75" hidden="false" customHeight="true" outlineLevel="0" collapsed="false">
      <c r="A89" s="17" t="str">
        <f aca="false">IF(C89="","",COUNTA($C$13:C89))</f>
        <v/>
      </c>
      <c r="B89" s="18"/>
      <c r="C89" s="19"/>
      <c r="D89" s="20"/>
      <c r="E89" s="17" t="str">
        <f aca="false">IF(D89="","",IFERROR(INDEX(Stammdaten!$B$6:$B$17,MATCH(D89,Stammdaten!$C$6:$C$17,0)),"?"))</f>
        <v/>
      </c>
      <c r="F89" s="17" t="str">
        <f aca="false">IF(D89="","",IFERROR(INDEX(Stammdaten!$D$6:$D$17,MATCH(D89,Stammdaten!$C$6:$C$17,0)),"?"))</f>
        <v/>
      </c>
      <c r="G89" s="20"/>
      <c r="H89" s="18"/>
      <c r="I89" s="20"/>
      <c r="J89" s="21"/>
      <c r="K89" s="22"/>
      <c r="L89" s="23" t="str">
        <f aca="false">IF(J89="","",ROUND(J89*K89,2))</f>
        <v/>
      </c>
      <c r="M89" s="23" t="str">
        <f aca="false">IF(J89="","",J89+L89)</f>
        <v/>
      </c>
      <c r="N89" s="24" t="str">
        <f aca="false">IF(D89="","",IFERROR(INDEX(Stammdaten!$E$6:$E$17,MATCH(D89,Stammdaten!$C$6:$C$17,0)),14))</f>
        <v/>
      </c>
      <c r="O89" s="25" t="str">
        <f aca="false">IF(OR(B89="",N89=""),"",B89+N89)</f>
        <v/>
      </c>
      <c r="P89" s="18"/>
      <c r="Q89" s="21"/>
      <c r="R89" s="23" t="str">
        <f aca="false">IF(C89="","",M89-IF(Q89="",0,Q89))</f>
        <v/>
      </c>
      <c r="S89" s="26" t="str">
        <f aca="true">IF(C89="","",IF(R89&lt;=0.005,"Bezahlt",IF(Q89&gt;0,"Teilzahlung",IF(AND(O89&lt;&gt;"",O89&lt;TODAY()),"Überfällig","Offen"))))</f>
        <v/>
      </c>
      <c r="T89" s="19"/>
      <c r="U89" s="20"/>
    </row>
    <row r="90" customFormat="false" ht="15.75" hidden="false" customHeight="true" outlineLevel="0" collapsed="false">
      <c r="A90" s="17" t="str">
        <f aca="false">IF(C90="","",COUNTA($C$13:C90))</f>
        <v/>
      </c>
      <c r="B90" s="18"/>
      <c r="C90" s="19"/>
      <c r="D90" s="20"/>
      <c r="E90" s="17" t="str">
        <f aca="false">IF(D90="","",IFERROR(INDEX(Stammdaten!$B$6:$B$17,MATCH(D90,Stammdaten!$C$6:$C$17,0)),"?"))</f>
        <v/>
      </c>
      <c r="F90" s="17" t="str">
        <f aca="false">IF(D90="","",IFERROR(INDEX(Stammdaten!$D$6:$D$17,MATCH(D90,Stammdaten!$C$6:$C$17,0)),"?"))</f>
        <v/>
      </c>
      <c r="G90" s="20"/>
      <c r="H90" s="18"/>
      <c r="I90" s="20"/>
      <c r="J90" s="21"/>
      <c r="K90" s="22"/>
      <c r="L90" s="23" t="str">
        <f aca="false">IF(J90="","",ROUND(J90*K90,2))</f>
        <v/>
      </c>
      <c r="M90" s="23" t="str">
        <f aca="false">IF(J90="","",J90+L90)</f>
        <v/>
      </c>
      <c r="N90" s="24" t="str">
        <f aca="false">IF(D90="","",IFERROR(INDEX(Stammdaten!$E$6:$E$17,MATCH(D90,Stammdaten!$C$6:$C$17,0)),14))</f>
        <v/>
      </c>
      <c r="O90" s="25" t="str">
        <f aca="false">IF(OR(B90="",N90=""),"",B90+N90)</f>
        <v/>
      </c>
      <c r="P90" s="18"/>
      <c r="Q90" s="21"/>
      <c r="R90" s="23" t="str">
        <f aca="false">IF(C90="","",M90-IF(Q90="",0,Q90))</f>
        <v/>
      </c>
      <c r="S90" s="26" t="str">
        <f aca="true">IF(C90="","",IF(R90&lt;=0.005,"Bezahlt",IF(Q90&gt;0,"Teilzahlung",IF(AND(O90&lt;&gt;"",O90&lt;TODAY()),"Überfällig","Offen"))))</f>
        <v/>
      </c>
      <c r="T90" s="19"/>
      <c r="U90" s="20"/>
    </row>
    <row r="91" customFormat="false" ht="15.75" hidden="false" customHeight="true" outlineLevel="0" collapsed="false">
      <c r="A91" s="17" t="str">
        <f aca="false">IF(C91="","",COUNTA($C$13:C91))</f>
        <v/>
      </c>
      <c r="B91" s="18"/>
      <c r="C91" s="19"/>
      <c r="D91" s="20"/>
      <c r="E91" s="17" t="str">
        <f aca="false">IF(D91="","",IFERROR(INDEX(Stammdaten!$B$6:$B$17,MATCH(D91,Stammdaten!$C$6:$C$17,0)),"?"))</f>
        <v/>
      </c>
      <c r="F91" s="17" t="str">
        <f aca="false">IF(D91="","",IFERROR(INDEX(Stammdaten!$D$6:$D$17,MATCH(D91,Stammdaten!$C$6:$C$17,0)),"?"))</f>
        <v/>
      </c>
      <c r="G91" s="20"/>
      <c r="H91" s="18"/>
      <c r="I91" s="20"/>
      <c r="J91" s="21"/>
      <c r="K91" s="22"/>
      <c r="L91" s="23" t="str">
        <f aca="false">IF(J91="","",ROUND(J91*K91,2))</f>
        <v/>
      </c>
      <c r="M91" s="23" t="str">
        <f aca="false">IF(J91="","",J91+L91)</f>
        <v/>
      </c>
      <c r="N91" s="24" t="str">
        <f aca="false">IF(D91="","",IFERROR(INDEX(Stammdaten!$E$6:$E$17,MATCH(D91,Stammdaten!$C$6:$C$17,0)),14))</f>
        <v/>
      </c>
      <c r="O91" s="25" t="str">
        <f aca="false">IF(OR(B91="",N91=""),"",B91+N91)</f>
        <v/>
      </c>
      <c r="P91" s="18"/>
      <c r="Q91" s="21"/>
      <c r="R91" s="23" t="str">
        <f aca="false">IF(C91="","",M91-IF(Q91="",0,Q91))</f>
        <v/>
      </c>
      <c r="S91" s="26" t="str">
        <f aca="true">IF(C91="","",IF(R91&lt;=0.005,"Bezahlt",IF(Q91&gt;0,"Teilzahlung",IF(AND(O91&lt;&gt;"",O91&lt;TODAY()),"Überfällig","Offen"))))</f>
        <v/>
      </c>
      <c r="T91" s="19"/>
      <c r="U91" s="20"/>
    </row>
    <row r="92" customFormat="false" ht="15.75" hidden="false" customHeight="true" outlineLevel="0" collapsed="false">
      <c r="A92" s="17" t="str">
        <f aca="false">IF(C92="","",COUNTA($C$13:C92))</f>
        <v/>
      </c>
      <c r="B92" s="18"/>
      <c r="C92" s="19"/>
      <c r="D92" s="20"/>
      <c r="E92" s="17" t="str">
        <f aca="false">IF(D92="","",IFERROR(INDEX(Stammdaten!$B$6:$B$17,MATCH(D92,Stammdaten!$C$6:$C$17,0)),"?"))</f>
        <v/>
      </c>
      <c r="F92" s="17" t="str">
        <f aca="false">IF(D92="","",IFERROR(INDEX(Stammdaten!$D$6:$D$17,MATCH(D92,Stammdaten!$C$6:$C$17,0)),"?"))</f>
        <v/>
      </c>
      <c r="G92" s="20"/>
      <c r="H92" s="18"/>
      <c r="I92" s="20"/>
      <c r="J92" s="21"/>
      <c r="K92" s="22"/>
      <c r="L92" s="23" t="str">
        <f aca="false">IF(J92="","",ROUND(J92*K92,2))</f>
        <v/>
      </c>
      <c r="M92" s="23" t="str">
        <f aca="false">IF(J92="","",J92+L92)</f>
        <v/>
      </c>
      <c r="N92" s="24" t="str">
        <f aca="false">IF(D92="","",IFERROR(INDEX(Stammdaten!$E$6:$E$17,MATCH(D92,Stammdaten!$C$6:$C$17,0)),14))</f>
        <v/>
      </c>
      <c r="O92" s="25" t="str">
        <f aca="false">IF(OR(B92="",N92=""),"",B92+N92)</f>
        <v/>
      </c>
      <c r="P92" s="18"/>
      <c r="Q92" s="21"/>
      <c r="R92" s="23" t="str">
        <f aca="false">IF(C92="","",M92-IF(Q92="",0,Q92))</f>
        <v/>
      </c>
      <c r="S92" s="26" t="str">
        <f aca="true">IF(C92="","",IF(R92&lt;=0.005,"Bezahlt",IF(Q92&gt;0,"Teilzahlung",IF(AND(O92&lt;&gt;"",O92&lt;TODAY()),"Überfällig","Offen"))))</f>
        <v/>
      </c>
      <c r="T92" s="19"/>
      <c r="U92" s="20"/>
    </row>
    <row r="93" customFormat="false" ht="15.75" hidden="false" customHeight="true" outlineLevel="0" collapsed="false">
      <c r="A93" s="17" t="str">
        <f aca="false">IF(C93="","",COUNTA($C$13:C93))</f>
        <v/>
      </c>
      <c r="B93" s="18"/>
      <c r="C93" s="19"/>
      <c r="D93" s="20"/>
      <c r="E93" s="17" t="str">
        <f aca="false">IF(D93="","",IFERROR(INDEX(Stammdaten!$B$6:$B$17,MATCH(D93,Stammdaten!$C$6:$C$17,0)),"?"))</f>
        <v/>
      </c>
      <c r="F93" s="17" t="str">
        <f aca="false">IF(D93="","",IFERROR(INDEX(Stammdaten!$D$6:$D$17,MATCH(D93,Stammdaten!$C$6:$C$17,0)),"?"))</f>
        <v/>
      </c>
      <c r="G93" s="20"/>
      <c r="H93" s="18"/>
      <c r="I93" s="20"/>
      <c r="J93" s="21"/>
      <c r="K93" s="22"/>
      <c r="L93" s="23" t="str">
        <f aca="false">IF(J93="","",ROUND(J93*K93,2))</f>
        <v/>
      </c>
      <c r="M93" s="23" t="str">
        <f aca="false">IF(J93="","",J93+L93)</f>
        <v/>
      </c>
      <c r="N93" s="24" t="str">
        <f aca="false">IF(D93="","",IFERROR(INDEX(Stammdaten!$E$6:$E$17,MATCH(D93,Stammdaten!$C$6:$C$17,0)),14))</f>
        <v/>
      </c>
      <c r="O93" s="25" t="str">
        <f aca="false">IF(OR(B93="",N93=""),"",B93+N93)</f>
        <v/>
      </c>
      <c r="P93" s="18"/>
      <c r="Q93" s="21"/>
      <c r="R93" s="23" t="str">
        <f aca="false">IF(C93="","",M93-IF(Q93="",0,Q93))</f>
        <v/>
      </c>
      <c r="S93" s="26" t="str">
        <f aca="true">IF(C93="","",IF(R93&lt;=0.005,"Bezahlt",IF(Q93&gt;0,"Teilzahlung",IF(AND(O93&lt;&gt;"",O93&lt;TODAY()),"Überfällig","Offen"))))</f>
        <v/>
      </c>
      <c r="T93" s="19"/>
      <c r="U93" s="20"/>
    </row>
    <row r="94" customFormat="false" ht="15.75" hidden="false" customHeight="true" outlineLevel="0" collapsed="false">
      <c r="A94" s="17" t="str">
        <f aca="false">IF(C94="","",COUNTA($C$13:C94))</f>
        <v/>
      </c>
      <c r="B94" s="18"/>
      <c r="C94" s="19"/>
      <c r="D94" s="20"/>
      <c r="E94" s="17" t="str">
        <f aca="false">IF(D94="","",IFERROR(INDEX(Stammdaten!$B$6:$B$17,MATCH(D94,Stammdaten!$C$6:$C$17,0)),"?"))</f>
        <v/>
      </c>
      <c r="F94" s="17" t="str">
        <f aca="false">IF(D94="","",IFERROR(INDEX(Stammdaten!$D$6:$D$17,MATCH(D94,Stammdaten!$C$6:$C$17,0)),"?"))</f>
        <v/>
      </c>
      <c r="G94" s="20"/>
      <c r="H94" s="18"/>
      <c r="I94" s="20"/>
      <c r="J94" s="21"/>
      <c r="K94" s="22"/>
      <c r="L94" s="23" t="str">
        <f aca="false">IF(J94="","",ROUND(J94*K94,2))</f>
        <v/>
      </c>
      <c r="M94" s="23" t="str">
        <f aca="false">IF(J94="","",J94+L94)</f>
        <v/>
      </c>
      <c r="N94" s="24" t="str">
        <f aca="false">IF(D94="","",IFERROR(INDEX(Stammdaten!$E$6:$E$17,MATCH(D94,Stammdaten!$C$6:$C$17,0)),14))</f>
        <v/>
      </c>
      <c r="O94" s="25" t="str">
        <f aca="false">IF(OR(B94="",N94=""),"",B94+N94)</f>
        <v/>
      </c>
      <c r="P94" s="18"/>
      <c r="Q94" s="21"/>
      <c r="R94" s="23" t="str">
        <f aca="false">IF(C94="","",M94-IF(Q94="",0,Q94))</f>
        <v/>
      </c>
      <c r="S94" s="26" t="str">
        <f aca="true">IF(C94="","",IF(R94&lt;=0.005,"Bezahlt",IF(Q94&gt;0,"Teilzahlung",IF(AND(O94&lt;&gt;"",O94&lt;TODAY()),"Überfällig","Offen"))))</f>
        <v/>
      </c>
      <c r="T94" s="19"/>
      <c r="U94" s="20"/>
    </row>
    <row r="95" customFormat="false" ht="15.75" hidden="false" customHeight="true" outlineLevel="0" collapsed="false">
      <c r="A95" s="17" t="str">
        <f aca="false">IF(C95="","",COUNTA($C$13:C95))</f>
        <v/>
      </c>
      <c r="B95" s="18"/>
      <c r="C95" s="19"/>
      <c r="D95" s="20"/>
      <c r="E95" s="17" t="str">
        <f aca="false">IF(D95="","",IFERROR(INDEX(Stammdaten!$B$6:$B$17,MATCH(D95,Stammdaten!$C$6:$C$17,0)),"?"))</f>
        <v/>
      </c>
      <c r="F95" s="17" t="str">
        <f aca="false">IF(D95="","",IFERROR(INDEX(Stammdaten!$D$6:$D$17,MATCH(D95,Stammdaten!$C$6:$C$17,0)),"?"))</f>
        <v/>
      </c>
      <c r="G95" s="20"/>
      <c r="H95" s="18"/>
      <c r="I95" s="20"/>
      <c r="J95" s="21"/>
      <c r="K95" s="22"/>
      <c r="L95" s="23" t="str">
        <f aca="false">IF(J95="","",ROUND(J95*K95,2))</f>
        <v/>
      </c>
      <c r="M95" s="23" t="str">
        <f aca="false">IF(J95="","",J95+L95)</f>
        <v/>
      </c>
      <c r="N95" s="24" t="str">
        <f aca="false">IF(D95="","",IFERROR(INDEX(Stammdaten!$E$6:$E$17,MATCH(D95,Stammdaten!$C$6:$C$17,0)),14))</f>
        <v/>
      </c>
      <c r="O95" s="25" t="str">
        <f aca="false">IF(OR(B95="",N95=""),"",B95+N95)</f>
        <v/>
      </c>
      <c r="P95" s="18"/>
      <c r="Q95" s="21"/>
      <c r="R95" s="23" t="str">
        <f aca="false">IF(C95="","",M95-IF(Q95="",0,Q95))</f>
        <v/>
      </c>
      <c r="S95" s="26" t="str">
        <f aca="true">IF(C95="","",IF(R95&lt;=0.005,"Bezahlt",IF(Q95&gt;0,"Teilzahlung",IF(AND(O95&lt;&gt;"",O95&lt;TODAY()),"Überfällig","Offen"))))</f>
        <v/>
      </c>
      <c r="T95" s="19"/>
      <c r="U95" s="20"/>
    </row>
    <row r="96" customFormat="false" ht="15.75" hidden="false" customHeight="true" outlineLevel="0" collapsed="false">
      <c r="A96" s="17" t="str">
        <f aca="false">IF(C96="","",COUNTA($C$13:C96))</f>
        <v/>
      </c>
      <c r="B96" s="18"/>
      <c r="C96" s="19"/>
      <c r="D96" s="20"/>
      <c r="E96" s="17" t="str">
        <f aca="false">IF(D96="","",IFERROR(INDEX(Stammdaten!$B$6:$B$17,MATCH(D96,Stammdaten!$C$6:$C$17,0)),"?"))</f>
        <v/>
      </c>
      <c r="F96" s="17" t="str">
        <f aca="false">IF(D96="","",IFERROR(INDEX(Stammdaten!$D$6:$D$17,MATCH(D96,Stammdaten!$C$6:$C$17,0)),"?"))</f>
        <v/>
      </c>
      <c r="G96" s="20"/>
      <c r="H96" s="18"/>
      <c r="I96" s="20"/>
      <c r="J96" s="21"/>
      <c r="K96" s="22"/>
      <c r="L96" s="23" t="str">
        <f aca="false">IF(J96="","",ROUND(J96*K96,2))</f>
        <v/>
      </c>
      <c r="M96" s="23" t="str">
        <f aca="false">IF(J96="","",J96+L96)</f>
        <v/>
      </c>
      <c r="N96" s="24" t="str">
        <f aca="false">IF(D96="","",IFERROR(INDEX(Stammdaten!$E$6:$E$17,MATCH(D96,Stammdaten!$C$6:$C$17,0)),14))</f>
        <v/>
      </c>
      <c r="O96" s="25" t="str">
        <f aca="false">IF(OR(B96="",N96=""),"",B96+N96)</f>
        <v/>
      </c>
      <c r="P96" s="18"/>
      <c r="Q96" s="21"/>
      <c r="R96" s="23" t="str">
        <f aca="false">IF(C96="","",M96-IF(Q96="",0,Q96))</f>
        <v/>
      </c>
      <c r="S96" s="26" t="str">
        <f aca="true">IF(C96="","",IF(R96&lt;=0.005,"Bezahlt",IF(Q96&gt;0,"Teilzahlung",IF(AND(O96&lt;&gt;"",O96&lt;TODAY()),"Überfällig","Offen"))))</f>
        <v/>
      </c>
      <c r="T96" s="19"/>
      <c r="U96" s="20"/>
    </row>
    <row r="97" customFormat="false" ht="15.75" hidden="false" customHeight="true" outlineLevel="0" collapsed="false">
      <c r="A97" s="17" t="str">
        <f aca="false">IF(C97="","",COUNTA($C$13:C97))</f>
        <v/>
      </c>
      <c r="B97" s="18"/>
      <c r="C97" s="19"/>
      <c r="D97" s="20"/>
      <c r="E97" s="17" t="str">
        <f aca="false">IF(D97="","",IFERROR(INDEX(Stammdaten!$B$6:$B$17,MATCH(D97,Stammdaten!$C$6:$C$17,0)),"?"))</f>
        <v/>
      </c>
      <c r="F97" s="17" t="str">
        <f aca="false">IF(D97="","",IFERROR(INDEX(Stammdaten!$D$6:$D$17,MATCH(D97,Stammdaten!$C$6:$C$17,0)),"?"))</f>
        <v/>
      </c>
      <c r="G97" s="20"/>
      <c r="H97" s="18"/>
      <c r="I97" s="20"/>
      <c r="J97" s="21"/>
      <c r="K97" s="22"/>
      <c r="L97" s="23" t="str">
        <f aca="false">IF(J97="","",ROUND(J97*K97,2))</f>
        <v/>
      </c>
      <c r="M97" s="23" t="str">
        <f aca="false">IF(J97="","",J97+L97)</f>
        <v/>
      </c>
      <c r="N97" s="24" t="str">
        <f aca="false">IF(D97="","",IFERROR(INDEX(Stammdaten!$E$6:$E$17,MATCH(D97,Stammdaten!$C$6:$C$17,0)),14))</f>
        <v/>
      </c>
      <c r="O97" s="25" t="str">
        <f aca="false">IF(OR(B97="",N97=""),"",B97+N97)</f>
        <v/>
      </c>
      <c r="P97" s="18"/>
      <c r="Q97" s="21"/>
      <c r="R97" s="23" t="str">
        <f aca="false">IF(C97="","",M97-IF(Q97="",0,Q97))</f>
        <v/>
      </c>
      <c r="S97" s="26" t="str">
        <f aca="true">IF(C97="","",IF(R97&lt;=0.005,"Bezahlt",IF(Q97&gt;0,"Teilzahlung",IF(AND(O97&lt;&gt;"",O97&lt;TODAY()),"Überfällig","Offen"))))</f>
        <v/>
      </c>
      <c r="T97" s="19"/>
      <c r="U97" s="20"/>
    </row>
    <row r="98" customFormat="false" ht="15.75" hidden="false" customHeight="true" outlineLevel="0" collapsed="false">
      <c r="A98" s="17" t="str">
        <f aca="false">IF(C98="","",COUNTA($C$13:C98))</f>
        <v/>
      </c>
      <c r="B98" s="18"/>
      <c r="C98" s="19"/>
      <c r="D98" s="20"/>
      <c r="E98" s="17" t="str">
        <f aca="false">IF(D98="","",IFERROR(INDEX(Stammdaten!$B$6:$B$17,MATCH(D98,Stammdaten!$C$6:$C$17,0)),"?"))</f>
        <v/>
      </c>
      <c r="F98" s="17" t="str">
        <f aca="false">IF(D98="","",IFERROR(INDEX(Stammdaten!$D$6:$D$17,MATCH(D98,Stammdaten!$C$6:$C$17,0)),"?"))</f>
        <v/>
      </c>
      <c r="G98" s="20"/>
      <c r="H98" s="18"/>
      <c r="I98" s="20"/>
      <c r="J98" s="21"/>
      <c r="K98" s="22"/>
      <c r="L98" s="23" t="str">
        <f aca="false">IF(J98="","",ROUND(J98*K98,2))</f>
        <v/>
      </c>
      <c r="M98" s="23" t="str">
        <f aca="false">IF(J98="","",J98+L98)</f>
        <v/>
      </c>
      <c r="N98" s="24" t="str">
        <f aca="false">IF(D98="","",IFERROR(INDEX(Stammdaten!$E$6:$E$17,MATCH(D98,Stammdaten!$C$6:$C$17,0)),14))</f>
        <v/>
      </c>
      <c r="O98" s="25" t="str">
        <f aca="false">IF(OR(B98="",N98=""),"",B98+N98)</f>
        <v/>
      </c>
      <c r="P98" s="18"/>
      <c r="Q98" s="21"/>
      <c r="R98" s="23" t="str">
        <f aca="false">IF(C98="","",M98-IF(Q98="",0,Q98))</f>
        <v/>
      </c>
      <c r="S98" s="26" t="str">
        <f aca="true">IF(C98="","",IF(R98&lt;=0.005,"Bezahlt",IF(Q98&gt;0,"Teilzahlung",IF(AND(O98&lt;&gt;"",O98&lt;TODAY()),"Überfällig","Offen"))))</f>
        <v/>
      </c>
      <c r="T98" s="19"/>
      <c r="U98" s="20"/>
    </row>
    <row r="99" customFormat="false" ht="15.75" hidden="false" customHeight="true" outlineLevel="0" collapsed="false">
      <c r="A99" s="17" t="str">
        <f aca="false">IF(C99="","",COUNTA($C$13:C99))</f>
        <v/>
      </c>
      <c r="B99" s="18"/>
      <c r="C99" s="19"/>
      <c r="D99" s="20"/>
      <c r="E99" s="17" t="str">
        <f aca="false">IF(D99="","",IFERROR(INDEX(Stammdaten!$B$6:$B$17,MATCH(D99,Stammdaten!$C$6:$C$17,0)),"?"))</f>
        <v/>
      </c>
      <c r="F99" s="17" t="str">
        <f aca="false">IF(D99="","",IFERROR(INDEX(Stammdaten!$D$6:$D$17,MATCH(D99,Stammdaten!$C$6:$C$17,0)),"?"))</f>
        <v/>
      </c>
      <c r="G99" s="20"/>
      <c r="H99" s="18"/>
      <c r="I99" s="20"/>
      <c r="J99" s="21"/>
      <c r="K99" s="22"/>
      <c r="L99" s="23" t="str">
        <f aca="false">IF(J99="","",ROUND(J99*K99,2))</f>
        <v/>
      </c>
      <c r="M99" s="23" t="str">
        <f aca="false">IF(J99="","",J99+L99)</f>
        <v/>
      </c>
      <c r="N99" s="24" t="str">
        <f aca="false">IF(D99="","",IFERROR(INDEX(Stammdaten!$E$6:$E$17,MATCH(D99,Stammdaten!$C$6:$C$17,0)),14))</f>
        <v/>
      </c>
      <c r="O99" s="25" t="str">
        <f aca="false">IF(OR(B99="",N99=""),"",B99+N99)</f>
        <v/>
      </c>
      <c r="P99" s="18"/>
      <c r="Q99" s="21"/>
      <c r="R99" s="23" t="str">
        <f aca="false">IF(C99="","",M99-IF(Q99="",0,Q99))</f>
        <v/>
      </c>
      <c r="S99" s="26" t="str">
        <f aca="true">IF(C99="","",IF(R99&lt;=0.005,"Bezahlt",IF(Q99&gt;0,"Teilzahlung",IF(AND(O99&lt;&gt;"",O99&lt;TODAY()),"Überfällig","Offen"))))</f>
        <v/>
      </c>
      <c r="T99" s="19"/>
      <c r="U99" s="20"/>
    </row>
    <row r="100" customFormat="false" ht="15.75" hidden="false" customHeight="true" outlineLevel="0" collapsed="false">
      <c r="A100" s="17" t="str">
        <f aca="false">IF(C100="","",COUNTA($C$13:C100))</f>
        <v/>
      </c>
      <c r="B100" s="18"/>
      <c r="C100" s="19"/>
      <c r="D100" s="20"/>
      <c r="E100" s="17" t="str">
        <f aca="false">IF(D100="","",IFERROR(INDEX(Stammdaten!$B$6:$B$17,MATCH(D100,Stammdaten!$C$6:$C$17,0)),"?"))</f>
        <v/>
      </c>
      <c r="F100" s="17" t="str">
        <f aca="false">IF(D100="","",IFERROR(INDEX(Stammdaten!$D$6:$D$17,MATCH(D100,Stammdaten!$C$6:$C$17,0)),"?"))</f>
        <v/>
      </c>
      <c r="G100" s="20"/>
      <c r="H100" s="18"/>
      <c r="I100" s="20"/>
      <c r="J100" s="21"/>
      <c r="K100" s="22"/>
      <c r="L100" s="23" t="str">
        <f aca="false">IF(J100="","",ROUND(J100*K100,2))</f>
        <v/>
      </c>
      <c r="M100" s="23" t="str">
        <f aca="false">IF(J100="","",J100+L100)</f>
        <v/>
      </c>
      <c r="N100" s="24" t="str">
        <f aca="false">IF(D100="","",IFERROR(INDEX(Stammdaten!$E$6:$E$17,MATCH(D100,Stammdaten!$C$6:$C$17,0)),14))</f>
        <v/>
      </c>
      <c r="O100" s="25" t="str">
        <f aca="false">IF(OR(B100="",N100=""),"",B100+N100)</f>
        <v/>
      </c>
      <c r="P100" s="18"/>
      <c r="Q100" s="21"/>
      <c r="R100" s="23" t="str">
        <f aca="false">IF(C100="","",M100-IF(Q100="",0,Q100))</f>
        <v/>
      </c>
      <c r="S100" s="26" t="str">
        <f aca="true">IF(C100="","",IF(R100&lt;=0.005,"Bezahlt",IF(Q100&gt;0,"Teilzahlung",IF(AND(O100&lt;&gt;"",O100&lt;TODAY()),"Überfällig","Offen"))))</f>
        <v/>
      </c>
      <c r="T100" s="19"/>
      <c r="U100" s="20"/>
    </row>
    <row r="101" customFormat="false" ht="15.75" hidden="false" customHeight="true" outlineLevel="0" collapsed="false">
      <c r="A101" s="17" t="str">
        <f aca="false">IF(C101="","",COUNTA($C$13:C101))</f>
        <v/>
      </c>
      <c r="B101" s="18"/>
      <c r="C101" s="19"/>
      <c r="D101" s="20"/>
      <c r="E101" s="17" t="str">
        <f aca="false">IF(D101="","",IFERROR(INDEX(Stammdaten!$B$6:$B$17,MATCH(D101,Stammdaten!$C$6:$C$17,0)),"?"))</f>
        <v/>
      </c>
      <c r="F101" s="17" t="str">
        <f aca="false">IF(D101="","",IFERROR(INDEX(Stammdaten!$D$6:$D$17,MATCH(D101,Stammdaten!$C$6:$C$17,0)),"?"))</f>
        <v/>
      </c>
      <c r="G101" s="20"/>
      <c r="H101" s="18"/>
      <c r="I101" s="20"/>
      <c r="J101" s="21"/>
      <c r="K101" s="22"/>
      <c r="L101" s="23" t="str">
        <f aca="false">IF(J101="","",ROUND(J101*K101,2))</f>
        <v/>
      </c>
      <c r="M101" s="23" t="str">
        <f aca="false">IF(J101="","",J101+L101)</f>
        <v/>
      </c>
      <c r="N101" s="24" t="str">
        <f aca="false">IF(D101="","",IFERROR(INDEX(Stammdaten!$E$6:$E$17,MATCH(D101,Stammdaten!$C$6:$C$17,0)),14))</f>
        <v/>
      </c>
      <c r="O101" s="25" t="str">
        <f aca="false">IF(OR(B101="",N101=""),"",B101+N101)</f>
        <v/>
      </c>
      <c r="P101" s="18"/>
      <c r="Q101" s="21"/>
      <c r="R101" s="23" t="str">
        <f aca="false">IF(C101="","",M101-IF(Q101="",0,Q101))</f>
        <v/>
      </c>
      <c r="S101" s="26" t="str">
        <f aca="true">IF(C101="","",IF(R101&lt;=0.005,"Bezahlt",IF(Q101&gt;0,"Teilzahlung",IF(AND(O101&lt;&gt;"",O101&lt;TODAY()),"Überfällig","Offen"))))</f>
        <v/>
      </c>
      <c r="T101" s="19"/>
      <c r="U101" s="20"/>
    </row>
    <row r="102" customFormat="false" ht="15.75" hidden="false" customHeight="true" outlineLevel="0" collapsed="false">
      <c r="A102" s="17" t="str">
        <f aca="false">IF(C102="","",COUNTA($C$13:C102))</f>
        <v/>
      </c>
      <c r="B102" s="18"/>
      <c r="C102" s="19"/>
      <c r="D102" s="20"/>
      <c r="E102" s="17" t="str">
        <f aca="false">IF(D102="","",IFERROR(INDEX(Stammdaten!$B$6:$B$17,MATCH(D102,Stammdaten!$C$6:$C$17,0)),"?"))</f>
        <v/>
      </c>
      <c r="F102" s="17" t="str">
        <f aca="false">IF(D102="","",IFERROR(INDEX(Stammdaten!$D$6:$D$17,MATCH(D102,Stammdaten!$C$6:$C$17,0)),"?"))</f>
        <v/>
      </c>
      <c r="G102" s="20"/>
      <c r="H102" s="18"/>
      <c r="I102" s="20"/>
      <c r="J102" s="21"/>
      <c r="K102" s="22"/>
      <c r="L102" s="23" t="str">
        <f aca="false">IF(J102="","",ROUND(J102*K102,2))</f>
        <v/>
      </c>
      <c r="M102" s="23" t="str">
        <f aca="false">IF(J102="","",J102+L102)</f>
        <v/>
      </c>
      <c r="N102" s="24" t="str">
        <f aca="false">IF(D102="","",IFERROR(INDEX(Stammdaten!$E$6:$E$17,MATCH(D102,Stammdaten!$C$6:$C$17,0)),14))</f>
        <v/>
      </c>
      <c r="O102" s="25" t="str">
        <f aca="false">IF(OR(B102="",N102=""),"",B102+N102)</f>
        <v/>
      </c>
      <c r="P102" s="18"/>
      <c r="Q102" s="21"/>
      <c r="R102" s="23" t="str">
        <f aca="false">IF(C102="","",M102-IF(Q102="",0,Q102))</f>
        <v/>
      </c>
      <c r="S102" s="26" t="str">
        <f aca="true">IF(C102="","",IF(R102&lt;=0.005,"Bezahlt",IF(Q102&gt;0,"Teilzahlung",IF(AND(O102&lt;&gt;"",O102&lt;TODAY()),"Überfällig","Offen"))))</f>
        <v/>
      </c>
      <c r="T102" s="19"/>
      <c r="U102" s="20"/>
    </row>
    <row r="103" customFormat="false" ht="15.75" hidden="false" customHeight="true" outlineLevel="0" collapsed="false">
      <c r="A103" s="17" t="str">
        <f aca="false">IF(C103="","",COUNTA($C$13:C103))</f>
        <v/>
      </c>
      <c r="B103" s="18"/>
      <c r="C103" s="19"/>
      <c r="D103" s="20"/>
      <c r="E103" s="17" t="str">
        <f aca="false">IF(D103="","",IFERROR(INDEX(Stammdaten!$B$6:$B$17,MATCH(D103,Stammdaten!$C$6:$C$17,0)),"?"))</f>
        <v/>
      </c>
      <c r="F103" s="17" t="str">
        <f aca="false">IF(D103="","",IFERROR(INDEX(Stammdaten!$D$6:$D$17,MATCH(D103,Stammdaten!$C$6:$C$17,0)),"?"))</f>
        <v/>
      </c>
      <c r="G103" s="20"/>
      <c r="H103" s="18"/>
      <c r="I103" s="20"/>
      <c r="J103" s="21"/>
      <c r="K103" s="22"/>
      <c r="L103" s="23" t="str">
        <f aca="false">IF(J103="","",ROUND(J103*K103,2))</f>
        <v/>
      </c>
      <c r="M103" s="23" t="str">
        <f aca="false">IF(J103="","",J103+L103)</f>
        <v/>
      </c>
      <c r="N103" s="24" t="str">
        <f aca="false">IF(D103="","",IFERROR(INDEX(Stammdaten!$E$6:$E$17,MATCH(D103,Stammdaten!$C$6:$C$17,0)),14))</f>
        <v/>
      </c>
      <c r="O103" s="25" t="str">
        <f aca="false">IF(OR(B103="",N103=""),"",B103+N103)</f>
        <v/>
      </c>
      <c r="P103" s="18"/>
      <c r="Q103" s="21"/>
      <c r="R103" s="23" t="str">
        <f aca="false">IF(C103="","",M103-IF(Q103="",0,Q103))</f>
        <v/>
      </c>
      <c r="S103" s="26" t="str">
        <f aca="true">IF(C103="","",IF(R103&lt;=0.005,"Bezahlt",IF(Q103&gt;0,"Teilzahlung",IF(AND(O103&lt;&gt;"",O103&lt;TODAY()),"Überfällig","Offen"))))</f>
        <v/>
      </c>
      <c r="T103" s="19"/>
      <c r="U103" s="20"/>
    </row>
    <row r="104" customFormat="false" ht="15.75" hidden="false" customHeight="true" outlineLevel="0" collapsed="false">
      <c r="A104" s="17" t="str">
        <f aca="false">IF(C104="","",COUNTA($C$13:C104))</f>
        <v/>
      </c>
      <c r="B104" s="18"/>
      <c r="C104" s="19"/>
      <c r="D104" s="20"/>
      <c r="E104" s="17" t="str">
        <f aca="false">IF(D104="","",IFERROR(INDEX(Stammdaten!$B$6:$B$17,MATCH(D104,Stammdaten!$C$6:$C$17,0)),"?"))</f>
        <v/>
      </c>
      <c r="F104" s="17" t="str">
        <f aca="false">IF(D104="","",IFERROR(INDEX(Stammdaten!$D$6:$D$17,MATCH(D104,Stammdaten!$C$6:$C$17,0)),"?"))</f>
        <v/>
      </c>
      <c r="G104" s="20"/>
      <c r="H104" s="18"/>
      <c r="I104" s="20"/>
      <c r="J104" s="21"/>
      <c r="K104" s="22"/>
      <c r="L104" s="23" t="str">
        <f aca="false">IF(J104="","",ROUND(J104*K104,2))</f>
        <v/>
      </c>
      <c r="M104" s="23" t="str">
        <f aca="false">IF(J104="","",J104+L104)</f>
        <v/>
      </c>
      <c r="N104" s="24" t="str">
        <f aca="false">IF(D104="","",IFERROR(INDEX(Stammdaten!$E$6:$E$17,MATCH(D104,Stammdaten!$C$6:$C$17,0)),14))</f>
        <v/>
      </c>
      <c r="O104" s="25" t="str">
        <f aca="false">IF(OR(B104="",N104=""),"",B104+N104)</f>
        <v/>
      </c>
      <c r="P104" s="18"/>
      <c r="Q104" s="21"/>
      <c r="R104" s="23" t="str">
        <f aca="false">IF(C104="","",M104-IF(Q104="",0,Q104))</f>
        <v/>
      </c>
      <c r="S104" s="26" t="str">
        <f aca="true">IF(C104="","",IF(R104&lt;=0.005,"Bezahlt",IF(Q104&gt;0,"Teilzahlung",IF(AND(O104&lt;&gt;"",O104&lt;TODAY()),"Überfällig","Offen"))))</f>
        <v/>
      </c>
      <c r="T104" s="19"/>
      <c r="U104" s="20"/>
    </row>
    <row r="105" customFormat="false" ht="15.75" hidden="false" customHeight="true" outlineLevel="0" collapsed="false">
      <c r="A105" s="17" t="str">
        <f aca="false">IF(C105="","",COUNTA($C$13:C105))</f>
        <v/>
      </c>
      <c r="B105" s="18"/>
      <c r="C105" s="19"/>
      <c r="D105" s="20"/>
      <c r="E105" s="17" t="str">
        <f aca="false">IF(D105="","",IFERROR(INDEX(Stammdaten!$B$6:$B$17,MATCH(D105,Stammdaten!$C$6:$C$17,0)),"?"))</f>
        <v/>
      </c>
      <c r="F105" s="17" t="str">
        <f aca="false">IF(D105="","",IFERROR(INDEX(Stammdaten!$D$6:$D$17,MATCH(D105,Stammdaten!$C$6:$C$17,0)),"?"))</f>
        <v/>
      </c>
      <c r="G105" s="20"/>
      <c r="H105" s="18"/>
      <c r="I105" s="20"/>
      <c r="J105" s="21"/>
      <c r="K105" s="22"/>
      <c r="L105" s="23" t="str">
        <f aca="false">IF(J105="","",ROUND(J105*K105,2))</f>
        <v/>
      </c>
      <c r="M105" s="23" t="str">
        <f aca="false">IF(J105="","",J105+L105)</f>
        <v/>
      </c>
      <c r="N105" s="24" t="str">
        <f aca="false">IF(D105="","",IFERROR(INDEX(Stammdaten!$E$6:$E$17,MATCH(D105,Stammdaten!$C$6:$C$17,0)),14))</f>
        <v/>
      </c>
      <c r="O105" s="25" t="str">
        <f aca="false">IF(OR(B105="",N105=""),"",B105+N105)</f>
        <v/>
      </c>
      <c r="P105" s="18"/>
      <c r="Q105" s="21"/>
      <c r="R105" s="23" t="str">
        <f aca="false">IF(C105="","",M105-IF(Q105="",0,Q105))</f>
        <v/>
      </c>
      <c r="S105" s="26" t="str">
        <f aca="true">IF(C105="","",IF(R105&lt;=0.005,"Bezahlt",IF(Q105&gt;0,"Teilzahlung",IF(AND(O105&lt;&gt;"",O105&lt;TODAY()),"Überfällig","Offen"))))</f>
        <v/>
      </c>
      <c r="T105" s="19"/>
      <c r="U105" s="20"/>
    </row>
    <row r="106" customFormat="false" ht="15.75" hidden="false" customHeight="true" outlineLevel="0" collapsed="false">
      <c r="A106" s="17" t="str">
        <f aca="false">IF(C106="","",COUNTA($C$13:C106))</f>
        <v/>
      </c>
      <c r="B106" s="18"/>
      <c r="C106" s="19"/>
      <c r="D106" s="20"/>
      <c r="E106" s="17" t="str">
        <f aca="false">IF(D106="","",IFERROR(INDEX(Stammdaten!$B$6:$B$17,MATCH(D106,Stammdaten!$C$6:$C$17,0)),"?"))</f>
        <v/>
      </c>
      <c r="F106" s="17" t="str">
        <f aca="false">IF(D106="","",IFERROR(INDEX(Stammdaten!$D$6:$D$17,MATCH(D106,Stammdaten!$C$6:$C$17,0)),"?"))</f>
        <v/>
      </c>
      <c r="G106" s="20"/>
      <c r="H106" s="18"/>
      <c r="I106" s="20"/>
      <c r="J106" s="21"/>
      <c r="K106" s="22"/>
      <c r="L106" s="23" t="str">
        <f aca="false">IF(J106="","",ROUND(J106*K106,2))</f>
        <v/>
      </c>
      <c r="M106" s="23" t="str">
        <f aca="false">IF(J106="","",J106+L106)</f>
        <v/>
      </c>
      <c r="N106" s="24" t="str">
        <f aca="false">IF(D106="","",IFERROR(INDEX(Stammdaten!$E$6:$E$17,MATCH(D106,Stammdaten!$C$6:$C$17,0)),14))</f>
        <v/>
      </c>
      <c r="O106" s="25" t="str">
        <f aca="false">IF(OR(B106="",N106=""),"",B106+N106)</f>
        <v/>
      </c>
      <c r="P106" s="18"/>
      <c r="Q106" s="21"/>
      <c r="R106" s="23" t="str">
        <f aca="false">IF(C106="","",M106-IF(Q106="",0,Q106))</f>
        <v/>
      </c>
      <c r="S106" s="26" t="str">
        <f aca="true">IF(C106="","",IF(R106&lt;=0.005,"Bezahlt",IF(Q106&gt;0,"Teilzahlung",IF(AND(O106&lt;&gt;"",O106&lt;TODAY()),"Überfällig","Offen"))))</f>
        <v/>
      </c>
      <c r="T106" s="19"/>
      <c r="U106" s="20"/>
    </row>
    <row r="107" customFormat="false" ht="15.75" hidden="false" customHeight="true" outlineLevel="0" collapsed="false">
      <c r="A107" s="17" t="str">
        <f aca="false">IF(C107="","",COUNTA($C$13:C107))</f>
        <v/>
      </c>
      <c r="B107" s="18"/>
      <c r="C107" s="19"/>
      <c r="D107" s="20"/>
      <c r="E107" s="17" t="str">
        <f aca="false">IF(D107="","",IFERROR(INDEX(Stammdaten!$B$6:$B$17,MATCH(D107,Stammdaten!$C$6:$C$17,0)),"?"))</f>
        <v/>
      </c>
      <c r="F107" s="17" t="str">
        <f aca="false">IF(D107="","",IFERROR(INDEX(Stammdaten!$D$6:$D$17,MATCH(D107,Stammdaten!$C$6:$C$17,0)),"?"))</f>
        <v/>
      </c>
      <c r="G107" s="20"/>
      <c r="H107" s="18"/>
      <c r="I107" s="20"/>
      <c r="J107" s="21"/>
      <c r="K107" s="22"/>
      <c r="L107" s="23" t="str">
        <f aca="false">IF(J107="","",ROUND(J107*K107,2))</f>
        <v/>
      </c>
      <c r="M107" s="23" t="str">
        <f aca="false">IF(J107="","",J107+L107)</f>
        <v/>
      </c>
      <c r="N107" s="24" t="str">
        <f aca="false">IF(D107="","",IFERROR(INDEX(Stammdaten!$E$6:$E$17,MATCH(D107,Stammdaten!$C$6:$C$17,0)),14))</f>
        <v/>
      </c>
      <c r="O107" s="25" t="str">
        <f aca="false">IF(OR(B107="",N107=""),"",B107+N107)</f>
        <v/>
      </c>
      <c r="P107" s="18"/>
      <c r="Q107" s="21"/>
      <c r="R107" s="23" t="str">
        <f aca="false">IF(C107="","",M107-IF(Q107="",0,Q107))</f>
        <v/>
      </c>
      <c r="S107" s="26" t="str">
        <f aca="true">IF(C107="","",IF(R107&lt;=0.005,"Bezahlt",IF(Q107&gt;0,"Teilzahlung",IF(AND(O107&lt;&gt;"",O107&lt;TODAY()),"Überfällig","Offen"))))</f>
        <v/>
      </c>
      <c r="T107" s="19"/>
      <c r="U107" s="20"/>
    </row>
    <row r="108" customFormat="false" ht="15.75" hidden="false" customHeight="true" outlineLevel="0" collapsed="false">
      <c r="A108" s="17" t="str">
        <f aca="false">IF(C108="","",COUNTA($C$13:C108))</f>
        <v/>
      </c>
      <c r="B108" s="18"/>
      <c r="C108" s="19"/>
      <c r="D108" s="20"/>
      <c r="E108" s="17" t="str">
        <f aca="false">IF(D108="","",IFERROR(INDEX(Stammdaten!$B$6:$B$17,MATCH(D108,Stammdaten!$C$6:$C$17,0)),"?"))</f>
        <v/>
      </c>
      <c r="F108" s="17" t="str">
        <f aca="false">IF(D108="","",IFERROR(INDEX(Stammdaten!$D$6:$D$17,MATCH(D108,Stammdaten!$C$6:$C$17,0)),"?"))</f>
        <v/>
      </c>
      <c r="G108" s="20"/>
      <c r="H108" s="18"/>
      <c r="I108" s="20"/>
      <c r="J108" s="21"/>
      <c r="K108" s="22"/>
      <c r="L108" s="23" t="str">
        <f aca="false">IF(J108="","",ROUND(J108*K108,2))</f>
        <v/>
      </c>
      <c r="M108" s="23" t="str">
        <f aca="false">IF(J108="","",J108+L108)</f>
        <v/>
      </c>
      <c r="N108" s="24" t="str">
        <f aca="false">IF(D108="","",IFERROR(INDEX(Stammdaten!$E$6:$E$17,MATCH(D108,Stammdaten!$C$6:$C$17,0)),14))</f>
        <v/>
      </c>
      <c r="O108" s="25" t="str">
        <f aca="false">IF(OR(B108="",N108=""),"",B108+N108)</f>
        <v/>
      </c>
      <c r="P108" s="18"/>
      <c r="Q108" s="21"/>
      <c r="R108" s="23" t="str">
        <f aca="false">IF(C108="","",M108-IF(Q108="",0,Q108))</f>
        <v/>
      </c>
      <c r="S108" s="26" t="str">
        <f aca="true">IF(C108="","",IF(R108&lt;=0.005,"Bezahlt",IF(Q108&gt;0,"Teilzahlung",IF(AND(O108&lt;&gt;"",O108&lt;TODAY()),"Überfällig","Offen"))))</f>
        <v/>
      </c>
      <c r="T108" s="19"/>
      <c r="U108" s="20"/>
    </row>
    <row r="109" customFormat="false" ht="15.75" hidden="false" customHeight="true" outlineLevel="0" collapsed="false">
      <c r="A109" s="17" t="str">
        <f aca="false">IF(C109="","",COUNTA($C$13:C109))</f>
        <v/>
      </c>
      <c r="B109" s="18"/>
      <c r="C109" s="19"/>
      <c r="D109" s="20"/>
      <c r="E109" s="17" t="str">
        <f aca="false">IF(D109="","",IFERROR(INDEX(Stammdaten!$B$6:$B$17,MATCH(D109,Stammdaten!$C$6:$C$17,0)),"?"))</f>
        <v/>
      </c>
      <c r="F109" s="17" t="str">
        <f aca="false">IF(D109="","",IFERROR(INDEX(Stammdaten!$D$6:$D$17,MATCH(D109,Stammdaten!$C$6:$C$17,0)),"?"))</f>
        <v/>
      </c>
      <c r="G109" s="20"/>
      <c r="H109" s="18"/>
      <c r="I109" s="20"/>
      <c r="J109" s="21"/>
      <c r="K109" s="22"/>
      <c r="L109" s="23" t="str">
        <f aca="false">IF(J109="","",ROUND(J109*K109,2))</f>
        <v/>
      </c>
      <c r="M109" s="23" t="str">
        <f aca="false">IF(J109="","",J109+L109)</f>
        <v/>
      </c>
      <c r="N109" s="24" t="str">
        <f aca="false">IF(D109="","",IFERROR(INDEX(Stammdaten!$E$6:$E$17,MATCH(D109,Stammdaten!$C$6:$C$17,0)),14))</f>
        <v/>
      </c>
      <c r="O109" s="25" t="str">
        <f aca="false">IF(OR(B109="",N109=""),"",B109+N109)</f>
        <v/>
      </c>
      <c r="P109" s="18"/>
      <c r="Q109" s="21"/>
      <c r="R109" s="23" t="str">
        <f aca="false">IF(C109="","",M109-IF(Q109="",0,Q109))</f>
        <v/>
      </c>
      <c r="S109" s="26" t="str">
        <f aca="true">IF(C109="","",IF(R109&lt;=0.005,"Bezahlt",IF(Q109&gt;0,"Teilzahlung",IF(AND(O109&lt;&gt;"",O109&lt;TODAY()),"Überfällig","Offen"))))</f>
        <v/>
      </c>
      <c r="T109" s="19"/>
      <c r="U109" s="20"/>
    </row>
    <row r="110" customFormat="false" ht="15.75" hidden="false" customHeight="true" outlineLevel="0" collapsed="false">
      <c r="A110" s="17" t="str">
        <f aca="false">IF(C110="","",COUNTA($C$13:C110))</f>
        <v/>
      </c>
      <c r="B110" s="18"/>
      <c r="C110" s="19"/>
      <c r="D110" s="20"/>
      <c r="E110" s="17" t="str">
        <f aca="false">IF(D110="","",IFERROR(INDEX(Stammdaten!$B$6:$B$17,MATCH(D110,Stammdaten!$C$6:$C$17,0)),"?"))</f>
        <v/>
      </c>
      <c r="F110" s="17" t="str">
        <f aca="false">IF(D110="","",IFERROR(INDEX(Stammdaten!$D$6:$D$17,MATCH(D110,Stammdaten!$C$6:$C$17,0)),"?"))</f>
        <v/>
      </c>
      <c r="G110" s="20"/>
      <c r="H110" s="18"/>
      <c r="I110" s="20"/>
      <c r="J110" s="21"/>
      <c r="K110" s="22"/>
      <c r="L110" s="23" t="str">
        <f aca="false">IF(J110="","",ROUND(J110*K110,2))</f>
        <v/>
      </c>
      <c r="M110" s="23" t="str">
        <f aca="false">IF(J110="","",J110+L110)</f>
        <v/>
      </c>
      <c r="N110" s="24" t="str">
        <f aca="false">IF(D110="","",IFERROR(INDEX(Stammdaten!$E$6:$E$17,MATCH(D110,Stammdaten!$C$6:$C$17,0)),14))</f>
        <v/>
      </c>
      <c r="O110" s="25" t="str">
        <f aca="false">IF(OR(B110="",N110=""),"",B110+N110)</f>
        <v/>
      </c>
      <c r="P110" s="18"/>
      <c r="Q110" s="21"/>
      <c r="R110" s="23" t="str">
        <f aca="false">IF(C110="","",M110-IF(Q110="",0,Q110))</f>
        <v/>
      </c>
      <c r="S110" s="26" t="str">
        <f aca="true">IF(C110="","",IF(R110&lt;=0.005,"Bezahlt",IF(Q110&gt;0,"Teilzahlung",IF(AND(O110&lt;&gt;"",O110&lt;TODAY()),"Überfällig","Offen"))))</f>
        <v/>
      </c>
      <c r="T110" s="19"/>
      <c r="U110" s="20"/>
    </row>
    <row r="111" customFormat="false" ht="15.75" hidden="false" customHeight="true" outlineLevel="0" collapsed="false">
      <c r="A111" s="17" t="str">
        <f aca="false">IF(C111="","",COUNTA($C$13:C111))</f>
        <v/>
      </c>
      <c r="B111" s="18"/>
      <c r="C111" s="19"/>
      <c r="D111" s="20"/>
      <c r="E111" s="17" t="str">
        <f aca="false">IF(D111="","",IFERROR(INDEX(Stammdaten!$B$6:$B$17,MATCH(D111,Stammdaten!$C$6:$C$17,0)),"?"))</f>
        <v/>
      </c>
      <c r="F111" s="17" t="str">
        <f aca="false">IF(D111="","",IFERROR(INDEX(Stammdaten!$D$6:$D$17,MATCH(D111,Stammdaten!$C$6:$C$17,0)),"?"))</f>
        <v/>
      </c>
      <c r="G111" s="20"/>
      <c r="H111" s="18"/>
      <c r="I111" s="20"/>
      <c r="J111" s="21"/>
      <c r="K111" s="22"/>
      <c r="L111" s="23" t="str">
        <f aca="false">IF(J111="","",ROUND(J111*K111,2))</f>
        <v/>
      </c>
      <c r="M111" s="23" t="str">
        <f aca="false">IF(J111="","",J111+L111)</f>
        <v/>
      </c>
      <c r="N111" s="24" t="str">
        <f aca="false">IF(D111="","",IFERROR(INDEX(Stammdaten!$E$6:$E$17,MATCH(D111,Stammdaten!$C$6:$C$17,0)),14))</f>
        <v/>
      </c>
      <c r="O111" s="25" t="str">
        <f aca="false">IF(OR(B111="",N111=""),"",B111+N111)</f>
        <v/>
      </c>
      <c r="P111" s="18"/>
      <c r="Q111" s="21"/>
      <c r="R111" s="23" t="str">
        <f aca="false">IF(C111="","",M111-IF(Q111="",0,Q111))</f>
        <v/>
      </c>
      <c r="S111" s="26" t="str">
        <f aca="true">IF(C111="","",IF(R111&lt;=0.005,"Bezahlt",IF(Q111&gt;0,"Teilzahlung",IF(AND(O111&lt;&gt;"",O111&lt;TODAY()),"Überfällig","Offen"))))</f>
        <v/>
      </c>
      <c r="T111" s="19"/>
      <c r="U111" s="20"/>
    </row>
    <row r="112" customFormat="false" ht="15.75" hidden="false" customHeight="true" outlineLevel="0" collapsed="false">
      <c r="A112" s="17" t="str">
        <f aca="false">IF(C112="","",COUNTA($C$13:C112))</f>
        <v/>
      </c>
      <c r="B112" s="18"/>
      <c r="C112" s="19"/>
      <c r="D112" s="20"/>
      <c r="E112" s="17" t="str">
        <f aca="false">IF(D112="","",IFERROR(INDEX(Stammdaten!$B$6:$B$17,MATCH(D112,Stammdaten!$C$6:$C$17,0)),"?"))</f>
        <v/>
      </c>
      <c r="F112" s="17" t="str">
        <f aca="false">IF(D112="","",IFERROR(INDEX(Stammdaten!$D$6:$D$17,MATCH(D112,Stammdaten!$C$6:$C$17,0)),"?"))</f>
        <v/>
      </c>
      <c r="G112" s="20"/>
      <c r="H112" s="18"/>
      <c r="I112" s="20"/>
      <c r="J112" s="21"/>
      <c r="K112" s="22"/>
      <c r="L112" s="23" t="str">
        <f aca="false">IF(J112="","",ROUND(J112*K112,2))</f>
        <v/>
      </c>
      <c r="M112" s="23" t="str">
        <f aca="false">IF(J112="","",J112+L112)</f>
        <v/>
      </c>
      <c r="N112" s="24" t="str">
        <f aca="false">IF(D112="","",IFERROR(INDEX(Stammdaten!$E$6:$E$17,MATCH(D112,Stammdaten!$C$6:$C$17,0)),14))</f>
        <v/>
      </c>
      <c r="O112" s="25" t="str">
        <f aca="false">IF(OR(B112="",N112=""),"",B112+N112)</f>
        <v/>
      </c>
      <c r="P112" s="18"/>
      <c r="Q112" s="21"/>
      <c r="R112" s="23" t="str">
        <f aca="false">IF(C112="","",M112-IF(Q112="",0,Q112))</f>
        <v/>
      </c>
      <c r="S112" s="26" t="str">
        <f aca="true">IF(C112="","",IF(R112&lt;=0.005,"Bezahlt",IF(Q112&gt;0,"Teilzahlung",IF(AND(O112&lt;&gt;"",O112&lt;TODAY()),"Überfällig","Offen"))))</f>
        <v/>
      </c>
      <c r="T112" s="19"/>
      <c r="U112" s="20"/>
    </row>
    <row r="113" customFormat="false" ht="15.75" hidden="false" customHeight="true" outlineLevel="0" collapsed="false">
      <c r="A113" s="17" t="str">
        <f aca="false">IF(C113="","",COUNTA($C$13:C113))</f>
        <v/>
      </c>
      <c r="B113" s="18"/>
      <c r="C113" s="19"/>
      <c r="D113" s="20"/>
      <c r="E113" s="17" t="str">
        <f aca="false">IF(D113="","",IFERROR(INDEX(Stammdaten!$B$6:$B$17,MATCH(D113,Stammdaten!$C$6:$C$17,0)),"?"))</f>
        <v/>
      </c>
      <c r="F113" s="17" t="str">
        <f aca="false">IF(D113="","",IFERROR(INDEX(Stammdaten!$D$6:$D$17,MATCH(D113,Stammdaten!$C$6:$C$17,0)),"?"))</f>
        <v/>
      </c>
      <c r="G113" s="20"/>
      <c r="H113" s="18"/>
      <c r="I113" s="20"/>
      <c r="J113" s="21"/>
      <c r="K113" s="22"/>
      <c r="L113" s="23" t="str">
        <f aca="false">IF(J113="","",ROUND(J113*K113,2))</f>
        <v/>
      </c>
      <c r="M113" s="23" t="str">
        <f aca="false">IF(J113="","",J113+L113)</f>
        <v/>
      </c>
      <c r="N113" s="24" t="str">
        <f aca="false">IF(D113="","",IFERROR(INDEX(Stammdaten!$E$6:$E$17,MATCH(D113,Stammdaten!$C$6:$C$17,0)),14))</f>
        <v/>
      </c>
      <c r="O113" s="25" t="str">
        <f aca="false">IF(OR(B113="",N113=""),"",B113+N113)</f>
        <v/>
      </c>
      <c r="P113" s="18"/>
      <c r="Q113" s="21"/>
      <c r="R113" s="23" t="str">
        <f aca="false">IF(C113="","",M113-IF(Q113="",0,Q113))</f>
        <v/>
      </c>
      <c r="S113" s="26" t="str">
        <f aca="true">IF(C113="","",IF(R113&lt;=0.005,"Bezahlt",IF(Q113&gt;0,"Teilzahlung",IF(AND(O113&lt;&gt;"",O113&lt;TODAY()),"Überfällig","Offen"))))</f>
        <v/>
      </c>
      <c r="T113" s="19"/>
      <c r="U113" s="20"/>
    </row>
    <row r="114" customFormat="false" ht="15.75" hidden="false" customHeight="true" outlineLevel="0" collapsed="false">
      <c r="A114" s="17" t="str">
        <f aca="false">IF(C114="","",COUNTA($C$13:C114))</f>
        <v/>
      </c>
      <c r="B114" s="18"/>
      <c r="C114" s="19"/>
      <c r="D114" s="20"/>
      <c r="E114" s="17" t="str">
        <f aca="false">IF(D114="","",IFERROR(INDEX(Stammdaten!$B$6:$B$17,MATCH(D114,Stammdaten!$C$6:$C$17,0)),"?"))</f>
        <v/>
      </c>
      <c r="F114" s="17" t="str">
        <f aca="false">IF(D114="","",IFERROR(INDEX(Stammdaten!$D$6:$D$17,MATCH(D114,Stammdaten!$C$6:$C$17,0)),"?"))</f>
        <v/>
      </c>
      <c r="G114" s="20"/>
      <c r="H114" s="18"/>
      <c r="I114" s="20"/>
      <c r="J114" s="21"/>
      <c r="K114" s="22"/>
      <c r="L114" s="23" t="str">
        <f aca="false">IF(J114="","",ROUND(J114*K114,2))</f>
        <v/>
      </c>
      <c r="M114" s="23" t="str">
        <f aca="false">IF(J114="","",J114+L114)</f>
        <v/>
      </c>
      <c r="N114" s="24" t="str">
        <f aca="false">IF(D114="","",IFERROR(INDEX(Stammdaten!$E$6:$E$17,MATCH(D114,Stammdaten!$C$6:$C$17,0)),14))</f>
        <v/>
      </c>
      <c r="O114" s="25" t="str">
        <f aca="false">IF(OR(B114="",N114=""),"",B114+N114)</f>
        <v/>
      </c>
      <c r="P114" s="18"/>
      <c r="Q114" s="21"/>
      <c r="R114" s="23" t="str">
        <f aca="false">IF(C114="","",M114-IF(Q114="",0,Q114))</f>
        <v/>
      </c>
      <c r="S114" s="26" t="str">
        <f aca="true">IF(C114="","",IF(R114&lt;=0.005,"Bezahlt",IF(Q114&gt;0,"Teilzahlung",IF(AND(O114&lt;&gt;"",O114&lt;TODAY()),"Überfällig","Offen"))))</f>
        <v/>
      </c>
      <c r="T114" s="19"/>
      <c r="U114" s="20"/>
    </row>
    <row r="115" customFormat="false" ht="15.75" hidden="false" customHeight="true" outlineLevel="0" collapsed="false">
      <c r="A115" s="17" t="str">
        <f aca="false">IF(C115="","",COUNTA($C$13:C115))</f>
        <v/>
      </c>
      <c r="B115" s="18"/>
      <c r="C115" s="19"/>
      <c r="D115" s="20"/>
      <c r="E115" s="17" t="str">
        <f aca="false">IF(D115="","",IFERROR(INDEX(Stammdaten!$B$6:$B$17,MATCH(D115,Stammdaten!$C$6:$C$17,0)),"?"))</f>
        <v/>
      </c>
      <c r="F115" s="17" t="str">
        <f aca="false">IF(D115="","",IFERROR(INDEX(Stammdaten!$D$6:$D$17,MATCH(D115,Stammdaten!$C$6:$C$17,0)),"?"))</f>
        <v/>
      </c>
      <c r="G115" s="20"/>
      <c r="H115" s="18"/>
      <c r="I115" s="20"/>
      <c r="J115" s="21"/>
      <c r="K115" s="22"/>
      <c r="L115" s="23" t="str">
        <f aca="false">IF(J115="","",ROUND(J115*K115,2))</f>
        <v/>
      </c>
      <c r="M115" s="23" t="str">
        <f aca="false">IF(J115="","",J115+L115)</f>
        <v/>
      </c>
      <c r="N115" s="24" t="str">
        <f aca="false">IF(D115="","",IFERROR(INDEX(Stammdaten!$E$6:$E$17,MATCH(D115,Stammdaten!$C$6:$C$17,0)),14))</f>
        <v/>
      </c>
      <c r="O115" s="25" t="str">
        <f aca="false">IF(OR(B115="",N115=""),"",B115+N115)</f>
        <v/>
      </c>
      <c r="P115" s="18"/>
      <c r="Q115" s="21"/>
      <c r="R115" s="23" t="str">
        <f aca="false">IF(C115="","",M115-IF(Q115="",0,Q115))</f>
        <v/>
      </c>
      <c r="S115" s="26" t="str">
        <f aca="true">IF(C115="","",IF(R115&lt;=0.005,"Bezahlt",IF(Q115&gt;0,"Teilzahlung",IF(AND(O115&lt;&gt;"",O115&lt;TODAY()),"Überfällig","Offen"))))</f>
        <v/>
      </c>
      <c r="T115" s="19"/>
      <c r="U115" s="20"/>
    </row>
    <row r="116" customFormat="false" ht="15.75" hidden="false" customHeight="true" outlineLevel="0" collapsed="false">
      <c r="A116" s="17" t="str">
        <f aca="false">IF(C116="","",COUNTA($C$13:C116))</f>
        <v/>
      </c>
      <c r="B116" s="18"/>
      <c r="C116" s="19"/>
      <c r="D116" s="20"/>
      <c r="E116" s="17" t="str">
        <f aca="false">IF(D116="","",IFERROR(INDEX(Stammdaten!$B$6:$B$17,MATCH(D116,Stammdaten!$C$6:$C$17,0)),"?"))</f>
        <v/>
      </c>
      <c r="F116" s="17" t="str">
        <f aca="false">IF(D116="","",IFERROR(INDEX(Stammdaten!$D$6:$D$17,MATCH(D116,Stammdaten!$C$6:$C$17,0)),"?"))</f>
        <v/>
      </c>
      <c r="G116" s="20"/>
      <c r="H116" s="18"/>
      <c r="I116" s="20"/>
      <c r="J116" s="21"/>
      <c r="K116" s="22"/>
      <c r="L116" s="23" t="str">
        <f aca="false">IF(J116="","",ROUND(J116*K116,2))</f>
        <v/>
      </c>
      <c r="M116" s="23" t="str">
        <f aca="false">IF(J116="","",J116+L116)</f>
        <v/>
      </c>
      <c r="N116" s="24" t="str">
        <f aca="false">IF(D116="","",IFERROR(INDEX(Stammdaten!$E$6:$E$17,MATCH(D116,Stammdaten!$C$6:$C$17,0)),14))</f>
        <v/>
      </c>
      <c r="O116" s="25" t="str">
        <f aca="false">IF(OR(B116="",N116=""),"",B116+N116)</f>
        <v/>
      </c>
      <c r="P116" s="18"/>
      <c r="Q116" s="21"/>
      <c r="R116" s="23" t="str">
        <f aca="false">IF(C116="","",M116-IF(Q116="",0,Q116))</f>
        <v/>
      </c>
      <c r="S116" s="26" t="str">
        <f aca="true">IF(C116="","",IF(R116&lt;=0.005,"Bezahlt",IF(Q116&gt;0,"Teilzahlung",IF(AND(O116&lt;&gt;"",O116&lt;TODAY()),"Überfällig","Offen"))))</f>
        <v/>
      </c>
      <c r="T116" s="19"/>
      <c r="U116" s="20"/>
    </row>
    <row r="117" customFormat="false" ht="15.75" hidden="false" customHeight="true" outlineLevel="0" collapsed="false">
      <c r="A117" s="17" t="str">
        <f aca="false">IF(C117="","",COUNTA($C$13:C117))</f>
        <v/>
      </c>
      <c r="B117" s="18"/>
      <c r="C117" s="19"/>
      <c r="D117" s="20"/>
      <c r="E117" s="17" t="str">
        <f aca="false">IF(D117="","",IFERROR(INDEX(Stammdaten!$B$6:$B$17,MATCH(D117,Stammdaten!$C$6:$C$17,0)),"?"))</f>
        <v/>
      </c>
      <c r="F117" s="17" t="str">
        <f aca="false">IF(D117="","",IFERROR(INDEX(Stammdaten!$D$6:$D$17,MATCH(D117,Stammdaten!$C$6:$C$17,0)),"?"))</f>
        <v/>
      </c>
      <c r="G117" s="20"/>
      <c r="H117" s="18"/>
      <c r="I117" s="20"/>
      <c r="J117" s="21"/>
      <c r="K117" s="22"/>
      <c r="L117" s="23" t="str">
        <f aca="false">IF(J117="","",ROUND(J117*K117,2))</f>
        <v/>
      </c>
      <c r="M117" s="23" t="str">
        <f aca="false">IF(J117="","",J117+L117)</f>
        <v/>
      </c>
      <c r="N117" s="24" t="str">
        <f aca="false">IF(D117="","",IFERROR(INDEX(Stammdaten!$E$6:$E$17,MATCH(D117,Stammdaten!$C$6:$C$17,0)),14))</f>
        <v/>
      </c>
      <c r="O117" s="25" t="str">
        <f aca="false">IF(OR(B117="",N117=""),"",B117+N117)</f>
        <v/>
      </c>
      <c r="P117" s="18"/>
      <c r="Q117" s="21"/>
      <c r="R117" s="23" t="str">
        <f aca="false">IF(C117="","",M117-IF(Q117="",0,Q117))</f>
        <v/>
      </c>
      <c r="S117" s="26" t="str">
        <f aca="true">IF(C117="","",IF(R117&lt;=0.005,"Bezahlt",IF(Q117&gt;0,"Teilzahlung",IF(AND(O117&lt;&gt;"",O117&lt;TODAY()),"Überfällig","Offen"))))</f>
        <v/>
      </c>
      <c r="T117" s="19"/>
      <c r="U117" s="20"/>
    </row>
    <row r="118" customFormat="false" ht="15.75" hidden="false" customHeight="true" outlineLevel="0" collapsed="false">
      <c r="A118" s="17" t="str">
        <f aca="false">IF(C118="","",COUNTA($C$13:C118))</f>
        <v/>
      </c>
      <c r="B118" s="18"/>
      <c r="C118" s="19"/>
      <c r="D118" s="20"/>
      <c r="E118" s="17" t="str">
        <f aca="false">IF(D118="","",IFERROR(INDEX(Stammdaten!$B$6:$B$17,MATCH(D118,Stammdaten!$C$6:$C$17,0)),"?"))</f>
        <v/>
      </c>
      <c r="F118" s="17" t="str">
        <f aca="false">IF(D118="","",IFERROR(INDEX(Stammdaten!$D$6:$D$17,MATCH(D118,Stammdaten!$C$6:$C$17,0)),"?"))</f>
        <v/>
      </c>
      <c r="G118" s="20"/>
      <c r="H118" s="18"/>
      <c r="I118" s="20"/>
      <c r="J118" s="21"/>
      <c r="K118" s="22"/>
      <c r="L118" s="23" t="str">
        <f aca="false">IF(J118="","",ROUND(J118*K118,2))</f>
        <v/>
      </c>
      <c r="M118" s="23" t="str">
        <f aca="false">IF(J118="","",J118+L118)</f>
        <v/>
      </c>
      <c r="N118" s="24" t="str">
        <f aca="false">IF(D118="","",IFERROR(INDEX(Stammdaten!$E$6:$E$17,MATCH(D118,Stammdaten!$C$6:$C$17,0)),14))</f>
        <v/>
      </c>
      <c r="O118" s="25" t="str">
        <f aca="false">IF(OR(B118="",N118=""),"",B118+N118)</f>
        <v/>
      </c>
      <c r="P118" s="18"/>
      <c r="Q118" s="21"/>
      <c r="R118" s="23" t="str">
        <f aca="false">IF(C118="","",M118-IF(Q118="",0,Q118))</f>
        <v/>
      </c>
      <c r="S118" s="26" t="str">
        <f aca="true">IF(C118="","",IF(R118&lt;=0.005,"Bezahlt",IF(Q118&gt;0,"Teilzahlung",IF(AND(O118&lt;&gt;"",O118&lt;TODAY()),"Überfällig","Offen"))))</f>
        <v/>
      </c>
      <c r="T118" s="19"/>
      <c r="U118" s="20"/>
    </row>
    <row r="119" customFormat="false" ht="15.75" hidden="false" customHeight="true" outlineLevel="0" collapsed="false">
      <c r="A119" s="17" t="str">
        <f aca="false">IF(C119="","",COUNTA($C$13:C119))</f>
        <v/>
      </c>
      <c r="B119" s="18"/>
      <c r="C119" s="19"/>
      <c r="D119" s="20"/>
      <c r="E119" s="17" t="str">
        <f aca="false">IF(D119="","",IFERROR(INDEX(Stammdaten!$B$6:$B$17,MATCH(D119,Stammdaten!$C$6:$C$17,0)),"?"))</f>
        <v/>
      </c>
      <c r="F119" s="17" t="str">
        <f aca="false">IF(D119="","",IFERROR(INDEX(Stammdaten!$D$6:$D$17,MATCH(D119,Stammdaten!$C$6:$C$17,0)),"?"))</f>
        <v/>
      </c>
      <c r="G119" s="20"/>
      <c r="H119" s="18"/>
      <c r="I119" s="20"/>
      <c r="J119" s="21"/>
      <c r="K119" s="22"/>
      <c r="L119" s="23" t="str">
        <f aca="false">IF(J119="","",ROUND(J119*K119,2))</f>
        <v/>
      </c>
      <c r="M119" s="23" t="str">
        <f aca="false">IF(J119="","",J119+L119)</f>
        <v/>
      </c>
      <c r="N119" s="24" t="str">
        <f aca="false">IF(D119="","",IFERROR(INDEX(Stammdaten!$E$6:$E$17,MATCH(D119,Stammdaten!$C$6:$C$17,0)),14))</f>
        <v/>
      </c>
      <c r="O119" s="25" t="str">
        <f aca="false">IF(OR(B119="",N119=""),"",B119+N119)</f>
        <v/>
      </c>
      <c r="P119" s="18"/>
      <c r="Q119" s="21"/>
      <c r="R119" s="23" t="str">
        <f aca="false">IF(C119="","",M119-IF(Q119="",0,Q119))</f>
        <v/>
      </c>
      <c r="S119" s="26" t="str">
        <f aca="true">IF(C119="","",IF(R119&lt;=0.005,"Bezahlt",IF(Q119&gt;0,"Teilzahlung",IF(AND(O119&lt;&gt;"",O119&lt;TODAY()),"Überfällig","Offen"))))</f>
        <v/>
      </c>
      <c r="T119" s="19"/>
      <c r="U119" s="20"/>
    </row>
    <row r="120" customFormat="false" ht="15.75" hidden="false" customHeight="true" outlineLevel="0" collapsed="false">
      <c r="A120" s="17" t="str">
        <f aca="false">IF(C120="","",COUNTA($C$13:C120))</f>
        <v/>
      </c>
      <c r="B120" s="18"/>
      <c r="C120" s="19"/>
      <c r="D120" s="20"/>
      <c r="E120" s="17" t="str">
        <f aca="false">IF(D120="","",IFERROR(INDEX(Stammdaten!$B$6:$B$17,MATCH(D120,Stammdaten!$C$6:$C$17,0)),"?"))</f>
        <v/>
      </c>
      <c r="F120" s="17" t="str">
        <f aca="false">IF(D120="","",IFERROR(INDEX(Stammdaten!$D$6:$D$17,MATCH(D120,Stammdaten!$C$6:$C$17,0)),"?"))</f>
        <v/>
      </c>
      <c r="G120" s="20"/>
      <c r="H120" s="18"/>
      <c r="I120" s="20"/>
      <c r="J120" s="21"/>
      <c r="K120" s="22"/>
      <c r="L120" s="23" t="str">
        <f aca="false">IF(J120="","",ROUND(J120*K120,2))</f>
        <v/>
      </c>
      <c r="M120" s="23" t="str">
        <f aca="false">IF(J120="","",J120+L120)</f>
        <v/>
      </c>
      <c r="N120" s="24" t="str">
        <f aca="false">IF(D120="","",IFERROR(INDEX(Stammdaten!$E$6:$E$17,MATCH(D120,Stammdaten!$C$6:$C$17,0)),14))</f>
        <v/>
      </c>
      <c r="O120" s="25" t="str">
        <f aca="false">IF(OR(B120="",N120=""),"",B120+N120)</f>
        <v/>
      </c>
      <c r="P120" s="18"/>
      <c r="Q120" s="21"/>
      <c r="R120" s="23" t="str">
        <f aca="false">IF(C120="","",M120-IF(Q120="",0,Q120))</f>
        <v/>
      </c>
      <c r="S120" s="26" t="str">
        <f aca="true">IF(C120="","",IF(R120&lt;=0.005,"Bezahlt",IF(Q120&gt;0,"Teilzahlung",IF(AND(O120&lt;&gt;"",O120&lt;TODAY()),"Überfällig","Offen"))))</f>
        <v/>
      </c>
      <c r="T120" s="19"/>
      <c r="U120" s="20"/>
    </row>
    <row r="121" customFormat="false" ht="15.75" hidden="false" customHeight="true" outlineLevel="0" collapsed="false">
      <c r="A121" s="17" t="str">
        <f aca="false">IF(C121="","",COUNTA($C$13:C121))</f>
        <v/>
      </c>
      <c r="B121" s="18"/>
      <c r="C121" s="19"/>
      <c r="D121" s="20"/>
      <c r="E121" s="17" t="str">
        <f aca="false">IF(D121="","",IFERROR(INDEX(Stammdaten!$B$6:$B$17,MATCH(D121,Stammdaten!$C$6:$C$17,0)),"?"))</f>
        <v/>
      </c>
      <c r="F121" s="17" t="str">
        <f aca="false">IF(D121="","",IFERROR(INDEX(Stammdaten!$D$6:$D$17,MATCH(D121,Stammdaten!$C$6:$C$17,0)),"?"))</f>
        <v/>
      </c>
      <c r="G121" s="20"/>
      <c r="H121" s="18"/>
      <c r="I121" s="20"/>
      <c r="J121" s="21"/>
      <c r="K121" s="22"/>
      <c r="L121" s="23" t="str">
        <f aca="false">IF(J121="","",ROUND(J121*K121,2))</f>
        <v/>
      </c>
      <c r="M121" s="23" t="str">
        <f aca="false">IF(J121="","",J121+L121)</f>
        <v/>
      </c>
      <c r="N121" s="24" t="str">
        <f aca="false">IF(D121="","",IFERROR(INDEX(Stammdaten!$E$6:$E$17,MATCH(D121,Stammdaten!$C$6:$C$17,0)),14))</f>
        <v/>
      </c>
      <c r="O121" s="25" t="str">
        <f aca="false">IF(OR(B121="",N121=""),"",B121+N121)</f>
        <v/>
      </c>
      <c r="P121" s="18"/>
      <c r="Q121" s="21"/>
      <c r="R121" s="23" t="str">
        <f aca="false">IF(C121="","",M121-IF(Q121="",0,Q121))</f>
        <v/>
      </c>
      <c r="S121" s="26" t="str">
        <f aca="true">IF(C121="","",IF(R121&lt;=0.005,"Bezahlt",IF(Q121&gt;0,"Teilzahlung",IF(AND(O121&lt;&gt;"",O121&lt;TODAY()),"Überfällig","Offen"))))</f>
        <v/>
      </c>
      <c r="T121" s="19"/>
      <c r="U121" s="20"/>
    </row>
    <row r="122" customFormat="false" ht="15.75" hidden="false" customHeight="true" outlineLevel="0" collapsed="false">
      <c r="A122" s="17" t="str">
        <f aca="false">IF(C122="","",COUNTA($C$13:C122))</f>
        <v/>
      </c>
      <c r="B122" s="18"/>
      <c r="C122" s="19"/>
      <c r="D122" s="20"/>
      <c r="E122" s="17" t="str">
        <f aca="false">IF(D122="","",IFERROR(INDEX(Stammdaten!$B$6:$B$17,MATCH(D122,Stammdaten!$C$6:$C$17,0)),"?"))</f>
        <v/>
      </c>
      <c r="F122" s="17" t="str">
        <f aca="false">IF(D122="","",IFERROR(INDEX(Stammdaten!$D$6:$D$17,MATCH(D122,Stammdaten!$C$6:$C$17,0)),"?"))</f>
        <v/>
      </c>
      <c r="G122" s="20"/>
      <c r="H122" s="18"/>
      <c r="I122" s="20"/>
      <c r="J122" s="21"/>
      <c r="K122" s="22"/>
      <c r="L122" s="23" t="str">
        <f aca="false">IF(J122="","",ROUND(J122*K122,2))</f>
        <v/>
      </c>
      <c r="M122" s="23" t="str">
        <f aca="false">IF(J122="","",J122+L122)</f>
        <v/>
      </c>
      <c r="N122" s="24" t="str">
        <f aca="false">IF(D122="","",IFERROR(INDEX(Stammdaten!$E$6:$E$17,MATCH(D122,Stammdaten!$C$6:$C$17,0)),14))</f>
        <v/>
      </c>
      <c r="O122" s="25" t="str">
        <f aca="false">IF(OR(B122="",N122=""),"",B122+N122)</f>
        <v/>
      </c>
      <c r="P122" s="18"/>
      <c r="Q122" s="21"/>
      <c r="R122" s="23" t="str">
        <f aca="false">IF(C122="","",M122-IF(Q122="",0,Q122))</f>
        <v/>
      </c>
      <c r="S122" s="26" t="str">
        <f aca="true">IF(C122="","",IF(R122&lt;=0.005,"Bezahlt",IF(Q122&gt;0,"Teilzahlung",IF(AND(O122&lt;&gt;"",O122&lt;TODAY()),"Überfällig","Offen"))))</f>
        <v/>
      </c>
      <c r="T122" s="19"/>
      <c r="U122" s="20"/>
    </row>
    <row r="123" customFormat="false" ht="15.75" hidden="false" customHeight="true" outlineLevel="0" collapsed="false">
      <c r="A123" s="17" t="str">
        <f aca="false">IF(C123="","",COUNTA($C$13:C123))</f>
        <v/>
      </c>
      <c r="B123" s="18"/>
      <c r="C123" s="19"/>
      <c r="D123" s="20"/>
      <c r="E123" s="17" t="str">
        <f aca="false">IF(D123="","",IFERROR(INDEX(Stammdaten!$B$6:$B$17,MATCH(D123,Stammdaten!$C$6:$C$17,0)),"?"))</f>
        <v/>
      </c>
      <c r="F123" s="17" t="str">
        <f aca="false">IF(D123="","",IFERROR(INDEX(Stammdaten!$D$6:$D$17,MATCH(D123,Stammdaten!$C$6:$C$17,0)),"?"))</f>
        <v/>
      </c>
      <c r="G123" s="20"/>
      <c r="H123" s="18"/>
      <c r="I123" s="20"/>
      <c r="J123" s="21"/>
      <c r="K123" s="22"/>
      <c r="L123" s="23" t="str">
        <f aca="false">IF(J123="","",ROUND(J123*K123,2))</f>
        <v/>
      </c>
      <c r="M123" s="23" t="str">
        <f aca="false">IF(J123="","",J123+L123)</f>
        <v/>
      </c>
      <c r="N123" s="24" t="str">
        <f aca="false">IF(D123="","",IFERROR(INDEX(Stammdaten!$E$6:$E$17,MATCH(D123,Stammdaten!$C$6:$C$17,0)),14))</f>
        <v/>
      </c>
      <c r="O123" s="25" t="str">
        <f aca="false">IF(OR(B123="",N123=""),"",B123+N123)</f>
        <v/>
      </c>
      <c r="P123" s="18"/>
      <c r="Q123" s="21"/>
      <c r="R123" s="23" t="str">
        <f aca="false">IF(C123="","",M123-IF(Q123="",0,Q123))</f>
        <v/>
      </c>
      <c r="S123" s="26" t="str">
        <f aca="true">IF(C123="","",IF(R123&lt;=0.005,"Bezahlt",IF(Q123&gt;0,"Teilzahlung",IF(AND(O123&lt;&gt;"",O123&lt;TODAY()),"Überfällig","Offen"))))</f>
        <v/>
      </c>
      <c r="T123" s="19"/>
      <c r="U123" s="20"/>
    </row>
    <row r="124" customFormat="false" ht="15.75" hidden="false" customHeight="true" outlineLevel="0" collapsed="false">
      <c r="A124" s="17" t="str">
        <f aca="false">IF(C124="","",COUNTA($C$13:C124))</f>
        <v/>
      </c>
      <c r="B124" s="18"/>
      <c r="C124" s="19"/>
      <c r="D124" s="20"/>
      <c r="E124" s="17" t="str">
        <f aca="false">IF(D124="","",IFERROR(INDEX(Stammdaten!$B$6:$B$17,MATCH(D124,Stammdaten!$C$6:$C$17,0)),"?"))</f>
        <v/>
      </c>
      <c r="F124" s="17" t="str">
        <f aca="false">IF(D124="","",IFERROR(INDEX(Stammdaten!$D$6:$D$17,MATCH(D124,Stammdaten!$C$6:$C$17,0)),"?"))</f>
        <v/>
      </c>
      <c r="G124" s="20"/>
      <c r="H124" s="18"/>
      <c r="I124" s="20"/>
      <c r="J124" s="21"/>
      <c r="K124" s="22"/>
      <c r="L124" s="23" t="str">
        <f aca="false">IF(J124="","",ROUND(J124*K124,2))</f>
        <v/>
      </c>
      <c r="M124" s="23" t="str">
        <f aca="false">IF(J124="","",J124+L124)</f>
        <v/>
      </c>
      <c r="N124" s="24" t="str">
        <f aca="false">IF(D124="","",IFERROR(INDEX(Stammdaten!$E$6:$E$17,MATCH(D124,Stammdaten!$C$6:$C$17,0)),14))</f>
        <v/>
      </c>
      <c r="O124" s="25" t="str">
        <f aca="false">IF(OR(B124="",N124=""),"",B124+N124)</f>
        <v/>
      </c>
      <c r="P124" s="18"/>
      <c r="Q124" s="21"/>
      <c r="R124" s="23" t="str">
        <f aca="false">IF(C124="","",M124-IF(Q124="",0,Q124))</f>
        <v/>
      </c>
      <c r="S124" s="26" t="str">
        <f aca="true">IF(C124="","",IF(R124&lt;=0.005,"Bezahlt",IF(Q124&gt;0,"Teilzahlung",IF(AND(O124&lt;&gt;"",O124&lt;TODAY()),"Überfällig","Offen"))))</f>
        <v/>
      </c>
      <c r="T124" s="19"/>
      <c r="U124" s="20"/>
    </row>
    <row r="125" customFormat="false" ht="15.75" hidden="false" customHeight="true" outlineLevel="0" collapsed="false">
      <c r="A125" s="17" t="str">
        <f aca="false">IF(C125="","",COUNTA($C$13:C125))</f>
        <v/>
      </c>
      <c r="B125" s="18"/>
      <c r="C125" s="19"/>
      <c r="D125" s="20"/>
      <c r="E125" s="17" t="str">
        <f aca="false">IF(D125="","",IFERROR(INDEX(Stammdaten!$B$6:$B$17,MATCH(D125,Stammdaten!$C$6:$C$17,0)),"?"))</f>
        <v/>
      </c>
      <c r="F125" s="17" t="str">
        <f aca="false">IF(D125="","",IFERROR(INDEX(Stammdaten!$D$6:$D$17,MATCH(D125,Stammdaten!$C$6:$C$17,0)),"?"))</f>
        <v/>
      </c>
      <c r="G125" s="20"/>
      <c r="H125" s="18"/>
      <c r="I125" s="20"/>
      <c r="J125" s="21"/>
      <c r="K125" s="22"/>
      <c r="L125" s="23" t="str">
        <f aca="false">IF(J125="","",ROUND(J125*K125,2))</f>
        <v/>
      </c>
      <c r="M125" s="23" t="str">
        <f aca="false">IF(J125="","",J125+L125)</f>
        <v/>
      </c>
      <c r="N125" s="24" t="str">
        <f aca="false">IF(D125="","",IFERROR(INDEX(Stammdaten!$E$6:$E$17,MATCH(D125,Stammdaten!$C$6:$C$17,0)),14))</f>
        <v/>
      </c>
      <c r="O125" s="25" t="str">
        <f aca="false">IF(OR(B125="",N125=""),"",B125+N125)</f>
        <v/>
      </c>
      <c r="P125" s="18"/>
      <c r="Q125" s="21"/>
      <c r="R125" s="23" t="str">
        <f aca="false">IF(C125="","",M125-IF(Q125="",0,Q125))</f>
        <v/>
      </c>
      <c r="S125" s="26" t="str">
        <f aca="true">IF(C125="","",IF(R125&lt;=0.005,"Bezahlt",IF(Q125&gt;0,"Teilzahlung",IF(AND(O125&lt;&gt;"",O125&lt;TODAY()),"Überfällig","Offen"))))</f>
        <v/>
      </c>
      <c r="T125" s="19"/>
      <c r="U125" s="20"/>
    </row>
    <row r="126" customFormat="false" ht="15.75" hidden="false" customHeight="true" outlineLevel="0" collapsed="false">
      <c r="A126" s="17" t="str">
        <f aca="false">IF(C126="","",COUNTA($C$13:C126))</f>
        <v/>
      </c>
      <c r="B126" s="18"/>
      <c r="C126" s="19"/>
      <c r="D126" s="20"/>
      <c r="E126" s="17" t="str">
        <f aca="false">IF(D126="","",IFERROR(INDEX(Stammdaten!$B$6:$B$17,MATCH(D126,Stammdaten!$C$6:$C$17,0)),"?"))</f>
        <v/>
      </c>
      <c r="F126" s="17" t="str">
        <f aca="false">IF(D126="","",IFERROR(INDEX(Stammdaten!$D$6:$D$17,MATCH(D126,Stammdaten!$C$6:$C$17,0)),"?"))</f>
        <v/>
      </c>
      <c r="G126" s="20"/>
      <c r="H126" s="18"/>
      <c r="I126" s="20"/>
      <c r="J126" s="21"/>
      <c r="K126" s="22"/>
      <c r="L126" s="23" t="str">
        <f aca="false">IF(J126="","",ROUND(J126*K126,2))</f>
        <v/>
      </c>
      <c r="M126" s="23" t="str">
        <f aca="false">IF(J126="","",J126+L126)</f>
        <v/>
      </c>
      <c r="N126" s="24" t="str">
        <f aca="false">IF(D126="","",IFERROR(INDEX(Stammdaten!$E$6:$E$17,MATCH(D126,Stammdaten!$C$6:$C$17,0)),14))</f>
        <v/>
      </c>
      <c r="O126" s="25" t="str">
        <f aca="false">IF(OR(B126="",N126=""),"",B126+N126)</f>
        <v/>
      </c>
      <c r="P126" s="18"/>
      <c r="Q126" s="21"/>
      <c r="R126" s="23" t="str">
        <f aca="false">IF(C126="","",M126-IF(Q126="",0,Q126))</f>
        <v/>
      </c>
      <c r="S126" s="26" t="str">
        <f aca="true">IF(C126="","",IF(R126&lt;=0.005,"Bezahlt",IF(Q126&gt;0,"Teilzahlung",IF(AND(O126&lt;&gt;"",O126&lt;TODAY()),"Überfällig","Offen"))))</f>
        <v/>
      </c>
      <c r="T126" s="19"/>
      <c r="U126" s="20"/>
    </row>
    <row r="127" customFormat="false" ht="15.75" hidden="false" customHeight="true" outlineLevel="0" collapsed="false">
      <c r="A127" s="17" t="str">
        <f aca="false">IF(C127="","",COUNTA($C$13:C127))</f>
        <v/>
      </c>
      <c r="B127" s="18"/>
      <c r="C127" s="19"/>
      <c r="D127" s="20"/>
      <c r="E127" s="17" t="str">
        <f aca="false">IF(D127="","",IFERROR(INDEX(Stammdaten!$B$6:$B$17,MATCH(D127,Stammdaten!$C$6:$C$17,0)),"?"))</f>
        <v/>
      </c>
      <c r="F127" s="17" t="str">
        <f aca="false">IF(D127="","",IFERROR(INDEX(Stammdaten!$D$6:$D$17,MATCH(D127,Stammdaten!$C$6:$C$17,0)),"?"))</f>
        <v/>
      </c>
      <c r="G127" s="20"/>
      <c r="H127" s="18"/>
      <c r="I127" s="20"/>
      <c r="J127" s="21"/>
      <c r="K127" s="22"/>
      <c r="L127" s="23" t="str">
        <f aca="false">IF(J127="","",ROUND(J127*K127,2))</f>
        <v/>
      </c>
      <c r="M127" s="23" t="str">
        <f aca="false">IF(J127="","",J127+L127)</f>
        <v/>
      </c>
      <c r="N127" s="24" t="str">
        <f aca="false">IF(D127="","",IFERROR(INDEX(Stammdaten!$E$6:$E$17,MATCH(D127,Stammdaten!$C$6:$C$17,0)),14))</f>
        <v/>
      </c>
      <c r="O127" s="25" t="str">
        <f aca="false">IF(OR(B127="",N127=""),"",B127+N127)</f>
        <v/>
      </c>
      <c r="P127" s="18"/>
      <c r="Q127" s="21"/>
      <c r="R127" s="23" t="str">
        <f aca="false">IF(C127="","",M127-IF(Q127="",0,Q127))</f>
        <v/>
      </c>
      <c r="S127" s="26" t="str">
        <f aca="true">IF(C127="","",IF(R127&lt;=0.005,"Bezahlt",IF(Q127&gt;0,"Teilzahlung",IF(AND(O127&lt;&gt;"",O127&lt;TODAY()),"Überfällig","Offen"))))</f>
        <v/>
      </c>
      <c r="T127" s="19"/>
      <c r="U127" s="20"/>
    </row>
    <row r="128" customFormat="false" ht="15.75" hidden="false" customHeight="true" outlineLevel="0" collapsed="false">
      <c r="A128" s="17" t="str">
        <f aca="false">IF(C128="","",COUNTA($C$13:C128))</f>
        <v/>
      </c>
      <c r="B128" s="18"/>
      <c r="C128" s="19"/>
      <c r="D128" s="20"/>
      <c r="E128" s="17" t="str">
        <f aca="false">IF(D128="","",IFERROR(INDEX(Stammdaten!$B$6:$B$17,MATCH(D128,Stammdaten!$C$6:$C$17,0)),"?"))</f>
        <v/>
      </c>
      <c r="F128" s="17" t="str">
        <f aca="false">IF(D128="","",IFERROR(INDEX(Stammdaten!$D$6:$D$17,MATCH(D128,Stammdaten!$C$6:$C$17,0)),"?"))</f>
        <v/>
      </c>
      <c r="G128" s="20"/>
      <c r="H128" s="18"/>
      <c r="I128" s="20"/>
      <c r="J128" s="21"/>
      <c r="K128" s="22"/>
      <c r="L128" s="23" t="str">
        <f aca="false">IF(J128="","",ROUND(J128*K128,2))</f>
        <v/>
      </c>
      <c r="M128" s="23" t="str">
        <f aca="false">IF(J128="","",J128+L128)</f>
        <v/>
      </c>
      <c r="N128" s="24" t="str">
        <f aca="false">IF(D128="","",IFERROR(INDEX(Stammdaten!$E$6:$E$17,MATCH(D128,Stammdaten!$C$6:$C$17,0)),14))</f>
        <v/>
      </c>
      <c r="O128" s="25" t="str">
        <f aca="false">IF(OR(B128="",N128=""),"",B128+N128)</f>
        <v/>
      </c>
      <c r="P128" s="18"/>
      <c r="Q128" s="21"/>
      <c r="R128" s="23" t="str">
        <f aca="false">IF(C128="","",M128-IF(Q128="",0,Q128))</f>
        <v/>
      </c>
      <c r="S128" s="26" t="str">
        <f aca="true">IF(C128="","",IF(R128&lt;=0.005,"Bezahlt",IF(Q128&gt;0,"Teilzahlung",IF(AND(O128&lt;&gt;"",O128&lt;TODAY()),"Überfällig","Offen"))))</f>
        <v/>
      </c>
      <c r="T128" s="19"/>
      <c r="U128" s="20"/>
    </row>
    <row r="129" customFormat="false" ht="15.75" hidden="false" customHeight="true" outlineLevel="0" collapsed="false">
      <c r="A129" s="17" t="str">
        <f aca="false">IF(C129="","",COUNTA($C$13:C129))</f>
        <v/>
      </c>
      <c r="B129" s="18"/>
      <c r="C129" s="19"/>
      <c r="D129" s="20"/>
      <c r="E129" s="17" t="str">
        <f aca="false">IF(D129="","",IFERROR(INDEX(Stammdaten!$B$6:$B$17,MATCH(D129,Stammdaten!$C$6:$C$17,0)),"?"))</f>
        <v/>
      </c>
      <c r="F129" s="17" t="str">
        <f aca="false">IF(D129="","",IFERROR(INDEX(Stammdaten!$D$6:$D$17,MATCH(D129,Stammdaten!$C$6:$C$17,0)),"?"))</f>
        <v/>
      </c>
      <c r="G129" s="20"/>
      <c r="H129" s="18"/>
      <c r="I129" s="20"/>
      <c r="J129" s="21"/>
      <c r="K129" s="22"/>
      <c r="L129" s="23" t="str">
        <f aca="false">IF(J129="","",ROUND(J129*K129,2))</f>
        <v/>
      </c>
      <c r="M129" s="23" t="str">
        <f aca="false">IF(J129="","",J129+L129)</f>
        <v/>
      </c>
      <c r="N129" s="24" t="str">
        <f aca="false">IF(D129="","",IFERROR(INDEX(Stammdaten!$E$6:$E$17,MATCH(D129,Stammdaten!$C$6:$C$17,0)),14))</f>
        <v/>
      </c>
      <c r="O129" s="25" t="str">
        <f aca="false">IF(OR(B129="",N129=""),"",B129+N129)</f>
        <v/>
      </c>
      <c r="P129" s="18"/>
      <c r="Q129" s="21"/>
      <c r="R129" s="23" t="str">
        <f aca="false">IF(C129="","",M129-IF(Q129="",0,Q129))</f>
        <v/>
      </c>
      <c r="S129" s="26" t="str">
        <f aca="true">IF(C129="","",IF(R129&lt;=0.005,"Bezahlt",IF(Q129&gt;0,"Teilzahlung",IF(AND(O129&lt;&gt;"",O129&lt;TODAY()),"Überfällig","Offen"))))</f>
        <v/>
      </c>
      <c r="T129" s="19"/>
      <c r="U129" s="20"/>
    </row>
    <row r="130" customFormat="false" ht="15.75" hidden="false" customHeight="true" outlineLevel="0" collapsed="false">
      <c r="A130" s="17" t="str">
        <f aca="false">IF(C130="","",COUNTA($C$13:C130))</f>
        <v/>
      </c>
      <c r="B130" s="18"/>
      <c r="C130" s="19"/>
      <c r="D130" s="20"/>
      <c r="E130" s="17" t="str">
        <f aca="false">IF(D130="","",IFERROR(INDEX(Stammdaten!$B$6:$B$17,MATCH(D130,Stammdaten!$C$6:$C$17,0)),"?"))</f>
        <v/>
      </c>
      <c r="F130" s="17" t="str">
        <f aca="false">IF(D130="","",IFERROR(INDEX(Stammdaten!$D$6:$D$17,MATCH(D130,Stammdaten!$C$6:$C$17,0)),"?"))</f>
        <v/>
      </c>
      <c r="G130" s="20"/>
      <c r="H130" s="18"/>
      <c r="I130" s="20"/>
      <c r="J130" s="21"/>
      <c r="K130" s="22"/>
      <c r="L130" s="23" t="str">
        <f aca="false">IF(J130="","",ROUND(J130*K130,2))</f>
        <v/>
      </c>
      <c r="M130" s="23" t="str">
        <f aca="false">IF(J130="","",J130+L130)</f>
        <v/>
      </c>
      <c r="N130" s="24" t="str">
        <f aca="false">IF(D130="","",IFERROR(INDEX(Stammdaten!$E$6:$E$17,MATCH(D130,Stammdaten!$C$6:$C$17,0)),14))</f>
        <v/>
      </c>
      <c r="O130" s="25" t="str">
        <f aca="false">IF(OR(B130="",N130=""),"",B130+N130)</f>
        <v/>
      </c>
      <c r="P130" s="18"/>
      <c r="Q130" s="21"/>
      <c r="R130" s="23" t="str">
        <f aca="false">IF(C130="","",M130-IF(Q130="",0,Q130))</f>
        <v/>
      </c>
      <c r="S130" s="26" t="str">
        <f aca="true">IF(C130="","",IF(R130&lt;=0.005,"Bezahlt",IF(Q130&gt;0,"Teilzahlung",IF(AND(O130&lt;&gt;"",O130&lt;TODAY()),"Überfällig","Offen"))))</f>
        <v/>
      </c>
      <c r="T130" s="19"/>
      <c r="U130" s="20"/>
    </row>
    <row r="131" customFormat="false" ht="15.75" hidden="false" customHeight="true" outlineLevel="0" collapsed="false">
      <c r="A131" s="17" t="str">
        <f aca="false">IF(C131="","",COUNTA($C$13:C131))</f>
        <v/>
      </c>
      <c r="B131" s="18"/>
      <c r="C131" s="19"/>
      <c r="D131" s="20"/>
      <c r="E131" s="17" t="str">
        <f aca="false">IF(D131="","",IFERROR(INDEX(Stammdaten!$B$6:$B$17,MATCH(D131,Stammdaten!$C$6:$C$17,0)),"?"))</f>
        <v/>
      </c>
      <c r="F131" s="17" t="str">
        <f aca="false">IF(D131="","",IFERROR(INDEX(Stammdaten!$D$6:$D$17,MATCH(D131,Stammdaten!$C$6:$C$17,0)),"?"))</f>
        <v/>
      </c>
      <c r="G131" s="20"/>
      <c r="H131" s="18"/>
      <c r="I131" s="20"/>
      <c r="J131" s="21"/>
      <c r="K131" s="22"/>
      <c r="L131" s="23" t="str">
        <f aca="false">IF(J131="","",ROUND(J131*K131,2))</f>
        <v/>
      </c>
      <c r="M131" s="23" t="str">
        <f aca="false">IF(J131="","",J131+L131)</f>
        <v/>
      </c>
      <c r="N131" s="24" t="str">
        <f aca="false">IF(D131="","",IFERROR(INDEX(Stammdaten!$E$6:$E$17,MATCH(D131,Stammdaten!$C$6:$C$17,0)),14))</f>
        <v/>
      </c>
      <c r="O131" s="25" t="str">
        <f aca="false">IF(OR(B131="",N131=""),"",B131+N131)</f>
        <v/>
      </c>
      <c r="P131" s="18"/>
      <c r="Q131" s="21"/>
      <c r="R131" s="23" t="str">
        <f aca="false">IF(C131="","",M131-IF(Q131="",0,Q131))</f>
        <v/>
      </c>
      <c r="S131" s="26" t="str">
        <f aca="true">IF(C131="","",IF(R131&lt;=0.005,"Bezahlt",IF(Q131&gt;0,"Teilzahlung",IF(AND(O131&lt;&gt;"",O131&lt;TODAY()),"Überfällig","Offen"))))</f>
        <v/>
      </c>
      <c r="T131" s="19"/>
      <c r="U131" s="20"/>
    </row>
    <row r="132" customFormat="false" ht="15.75" hidden="false" customHeight="true" outlineLevel="0" collapsed="false">
      <c r="A132" s="17" t="str">
        <f aca="false">IF(C132="","",COUNTA($C$13:C132))</f>
        <v/>
      </c>
      <c r="B132" s="18"/>
      <c r="C132" s="19"/>
      <c r="D132" s="20"/>
      <c r="E132" s="17" t="str">
        <f aca="false">IF(D132="","",IFERROR(INDEX(Stammdaten!$B$6:$B$17,MATCH(D132,Stammdaten!$C$6:$C$17,0)),"?"))</f>
        <v/>
      </c>
      <c r="F132" s="17" t="str">
        <f aca="false">IF(D132="","",IFERROR(INDEX(Stammdaten!$D$6:$D$17,MATCH(D132,Stammdaten!$C$6:$C$17,0)),"?"))</f>
        <v/>
      </c>
      <c r="G132" s="20"/>
      <c r="H132" s="18"/>
      <c r="I132" s="20"/>
      <c r="J132" s="21"/>
      <c r="K132" s="22"/>
      <c r="L132" s="23" t="str">
        <f aca="false">IF(J132="","",ROUND(J132*K132,2))</f>
        <v/>
      </c>
      <c r="M132" s="23" t="str">
        <f aca="false">IF(J132="","",J132+L132)</f>
        <v/>
      </c>
      <c r="N132" s="24" t="str">
        <f aca="false">IF(D132="","",IFERROR(INDEX(Stammdaten!$E$6:$E$17,MATCH(D132,Stammdaten!$C$6:$C$17,0)),14))</f>
        <v/>
      </c>
      <c r="O132" s="25" t="str">
        <f aca="false">IF(OR(B132="",N132=""),"",B132+N132)</f>
        <v/>
      </c>
      <c r="P132" s="18"/>
      <c r="Q132" s="21"/>
      <c r="R132" s="23" t="str">
        <f aca="false">IF(C132="","",M132-IF(Q132="",0,Q132))</f>
        <v/>
      </c>
      <c r="S132" s="26" t="str">
        <f aca="true">IF(C132="","",IF(R132&lt;=0.005,"Bezahlt",IF(Q132&gt;0,"Teilzahlung",IF(AND(O132&lt;&gt;"",O132&lt;TODAY()),"Überfällig","Offen"))))</f>
        <v/>
      </c>
      <c r="T132" s="19"/>
      <c r="U132" s="20"/>
    </row>
    <row r="133" customFormat="false" ht="15.75" hidden="false" customHeight="true" outlineLevel="0" collapsed="false">
      <c r="A133" s="17" t="str">
        <f aca="false">IF(C133="","",COUNTA($C$13:C133))</f>
        <v/>
      </c>
      <c r="B133" s="18"/>
      <c r="C133" s="19"/>
      <c r="D133" s="20"/>
      <c r="E133" s="17" t="str">
        <f aca="false">IF(D133="","",IFERROR(INDEX(Stammdaten!$B$6:$B$17,MATCH(D133,Stammdaten!$C$6:$C$17,0)),"?"))</f>
        <v/>
      </c>
      <c r="F133" s="17" t="str">
        <f aca="false">IF(D133="","",IFERROR(INDEX(Stammdaten!$D$6:$D$17,MATCH(D133,Stammdaten!$C$6:$C$17,0)),"?"))</f>
        <v/>
      </c>
      <c r="G133" s="20"/>
      <c r="H133" s="18"/>
      <c r="I133" s="20"/>
      <c r="J133" s="21"/>
      <c r="K133" s="22"/>
      <c r="L133" s="23" t="str">
        <f aca="false">IF(J133="","",ROUND(J133*K133,2))</f>
        <v/>
      </c>
      <c r="M133" s="23" t="str">
        <f aca="false">IF(J133="","",J133+L133)</f>
        <v/>
      </c>
      <c r="N133" s="24" t="str">
        <f aca="false">IF(D133="","",IFERROR(INDEX(Stammdaten!$E$6:$E$17,MATCH(D133,Stammdaten!$C$6:$C$17,0)),14))</f>
        <v/>
      </c>
      <c r="O133" s="25" t="str">
        <f aca="false">IF(OR(B133="",N133=""),"",B133+N133)</f>
        <v/>
      </c>
      <c r="P133" s="18"/>
      <c r="Q133" s="21"/>
      <c r="R133" s="23" t="str">
        <f aca="false">IF(C133="","",M133-IF(Q133="",0,Q133))</f>
        <v/>
      </c>
      <c r="S133" s="26" t="str">
        <f aca="true">IF(C133="","",IF(R133&lt;=0.005,"Bezahlt",IF(Q133&gt;0,"Teilzahlung",IF(AND(O133&lt;&gt;"",O133&lt;TODAY()),"Überfällig","Offen"))))</f>
        <v/>
      </c>
      <c r="T133" s="19"/>
      <c r="U133" s="20"/>
    </row>
    <row r="134" customFormat="false" ht="15.75" hidden="false" customHeight="true" outlineLevel="0" collapsed="false">
      <c r="A134" s="17" t="str">
        <f aca="false">IF(C134="","",COUNTA($C$13:C134))</f>
        <v/>
      </c>
      <c r="B134" s="18"/>
      <c r="C134" s="19"/>
      <c r="D134" s="20"/>
      <c r="E134" s="17" t="str">
        <f aca="false">IF(D134="","",IFERROR(INDEX(Stammdaten!$B$6:$B$17,MATCH(D134,Stammdaten!$C$6:$C$17,0)),"?"))</f>
        <v/>
      </c>
      <c r="F134" s="17" t="str">
        <f aca="false">IF(D134="","",IFERROR(INDEX(Stammdaten!$D$6:$D$17,MATCH(D134,Stammdaten!$C$6:$C$17,0)),"?"))</f>
        <v/>
      </c>
      <c r="G134" s="20"/>
      <c r="H134" s="18"/>
      <c r="I134" s="20"/>
      <c r="J134" s="21"/>
      <c r="K134" s="22"/>
      <c r="L134" s="23" t="str">
        <f aca="false">IF(J134="","",ROUND(J134*K134,2))</f>
        <v/>
      </c>
      <c r="M134" s="23" t="str">
        <f aca="false">IF(J134="","",J134+L134)</f>
        <v/>
      </c>
      <c r="N134" s="24" t="str">
        <f aca="false">IF(D134="","",IFERROR(INDEX(Stammdaten!$E$6:$E$17,MATCH(D134,Stammdaten!$C$6:$C$17,0)),14))</f>
        <v/>
      </c>
      <c r="O134" s="25" t="str">
        <f aca="false">IF(OR(B134="",N134=""),"",B134+N134)</f>
        <v/>
      </c>
      <c r="P134" s="18"/>
      <c r="Q134" s="21"/>
      <c r="R134" s="23" t="str">
        <f aca="false">IF(C134="","",M134-IF(Q134="",0,Q134))</f>
        <v/>
      </c>
      <c r="S134" s="26" t="str">
        <f aca="true">IF(C134="","",IF(R134&lt;=0.005,"Bezahlt",IF(Q134&gt;0,"Teilzahlung",IF(AND(O134&lt;&gt;"",O134&lt;TODAY()),"Überfällig","Offen"))))</f>
        <v/>
      </c>
      <c r="T134" s="19"/>
      <c r="U134" s="20"/>
    </row>
    <row r="135" customFormat="false" ht="15.75" hidden="false" customHeight="true" outlineLevel="0" collapsed="false">
      <c r="A135" s="17" t="str">
        <f aca="false">IF(C135="","",COUNTA($C$13:C135))</f>
        <v/>
      </c>
      <c r="B135" s="18"/>
      <c r="C135" s="19"/>
      <c r="D135" s="20"/>
      <c r="E135" s="17" t="str">
        <f aca="false">IF(D135="","",IFERROR(INDEX(Stammdaten!$B$6:$B$17,MATCH(D135,Stammdaten!$C$6:$C$17,0)),"?"))</f>
        <v/>
      </c>
      <c r="F135" s="17" t="str">
        <f aca="false">IF(D135="","",IFERROR(INDEX(Stammdaten!$D$6:$D$17,MATCH(D135,Stammdaten!$C$6:$C$17,0)),"?"))</f>
        <v/>
      </c>
      <c r="G135" s="20"/>
      <c r="H135" s="18"/>
      <c r="I135" s="20"/>
      <c r="J135" s="21"/>
      <c r="K135" s="22"/>
      <c r="L135" s="23" t="str">
        <f aca="false">IF(J135="","",ROUND(J135*K135,2))</f>
        <v/>
      </c>
      <c r="M135" s="23" t="str">
        <f aca="false">IF(J135="","",J135+L135)</f>
        <v/>
      </c>
      <c r="N135" s="24" t="str">
        <f aca="false">IF(D135="","",IFERROR(INDEX(Stammdaten!$E$6:$E$17,MATCH(D135,Stammdaten!$C$6:$C$17,0)),14))</f>
        <v/>
      </c>
      <c r="O135" s="25" t="str">
        <f aca="false">IF(OR(B135="",N135=""),"",B135+N135)</f>
        <v/>
      </c>
      <c r="P135" s="18"/>
      <c r="Q135" s="21"/>
      <c r="R135" s="23" t="str">
        <f aca="false">IF(C135="","",M135-IF(Q135="",0,Q135))</f>
        <v/>
      </c>
      <c r="S135" s="26" t="str">
        <f aca="true">IF(C135="","",IF(R135&lt;=0.005,"Bezahlt",IF(Q135&gt;0,"Teilzahlung",IF(AND(O135&lt;&gt;"",O135&lt;TODAY()),"Überfällig","Offen"))))</f>
        <v/>
      </c>
      <c r="T135" s="19"/>
      <c r="U135" s="20"/>
    </row>
    <row r="136" customFormat="false" ht="15.75" hidden="false" customHeight="true" outlineLevel="0" collapsed="false">
      <c r="A136" s="17" t="str">
        <f aca="false">IF(C136="","",COUNTA($C$13:C136))</f>
        <v/>
      </c>
      <c r="B136" s="18"/>
      <c r="C136" s="19"/>
      <c r="D136" s="20"/>
      <c r="E136" s="17" t="str">
        <f aca="false">IF(D136="","",IFERROR(INDEX(Stammdaten!$B$6:$B$17,MATCH(D136,Stammdaten!$C$6:$C$17,0)),"?"))</f>
        <v/>
      </c>
      <c r="F136" s="17" t="str">
        <f aca="false">IF(D136="","",IFERROR(INDEX(Stammdaten!$D$6:$D$17,MATCH(D136,Stammdaten!$C$6:$C$17,0)),"?"))</f>
        <v/>
      </c>
      <c r="G136" s="20"/>
      <c r="H136" s="18"/>
      <c r="I136" s="20"/>
      <c r="J136" s="21"/>
      <c r="K136" s="22"/>
      <c r="L136" s="23" t="str">
        <f aca="false">IF(J136="","",ROUND(J136*K136,2))</f>
        <v/>
      </c>
      <c r="M136" s="23" t="str">
        <f aca="false">IF(J136="","",J136+L136)</f>
        <v/>
      </c>
      <c r="N136" s="24" t="str">
        <f aca="false">IF(D136="","",IFERROR(INDEX(Stammdaten!$E$6:$E$17,MATCH(D136,Stammdaten!$C$6:$C$17,0)),14))</f>
        <v/>
      </c>
      <c r="O136" s="25" t="str">
        <f aca="false">IF(OR(B136="",N136=""),"",B136+N136)</f>
        <v/>
      </c>
      <c r="P136" s="18"/>
      <c r="Q136" s="21"/>
      <c r="R136" s="23" t="str">
        <f aca="false">IF(C136="","",M136-IF(Q136="",0,Q136))</f>
        <v/>
      </c>
      <c r="S136" s="26" t="str">
        <f aca="true">IF(C136="","",IF(R136&lt;=0.005,"Bezahlt",IF(Q136&gt;0,"Teilzahlung",IF(AND(O136&lt;&gt;"",O136&lt;TODAY()),"Überfällig","Offen"))))</f>
        <v/>
      </c>
      <c r="T136" s="19"/>
      <c r="U136" s="20"/>
    </row>
    <row r="137" customFormat="false" ht="15.75" hidden="false" customHeight="true" outlineLevel="0" collapsed="false">
      <c r="A137" s="17" t="str">
        <f aca="false">IF(C137="","",COUNTA($C$13:C137))</f>
        <v/>
      </c>
      <c r="B137" s="18"/>
      <c r="C137" s="19"/>
      <c r="D137" s="20"/>
      <c r="E137" s="17" t="str">
        <f aca="false">IF(D137="","",IFERROR(INDEX(Stammdaten!$B$6:$B$17,MATCH(D137,Stammdaten!$C$6:$C$17,0)),"?"))</f>
        <v/>
      </c>
      <c r="F137" s="17" t="str">
        <f aca="false">IF(D137="","",IFERROR(INDEX(Stammdaten!$D$6:$D$17,MATCH(D137,Stammdaten!$C$6:$C$17,0)),"?"))</f>
        <v/>
      </c>
      <c r="G137" s="20"/>
      <c r="H137" s="18"/>
      <c r="I137" s="20"/>
      <c r="J137" s="21"/>
      <c r="K137" s="22"/>
      <c r="L137" s="23" t="str">
        <f aca="false">IF(J137="","",ROUND(J137*K137,2))</f>
        <v/>
      </c>
      <c r="M137" s="23" t="str">
        <f aca="false">IF(J137="","",J137+L137)</f>
        <v/>
      </c>
      <c r="N137" s="24" t="str">
        <f aca="false">IF(D137="","",IFERROR(INDEX(Stammdaten!$E$6:$E$17,MATCH(D137,Stammdaten!$C$6:$C$17,0)),14))</f>
        <v/>
      </c>
      <c r="O137" s="25" t="str">
        <f aca="false">IF(OR(B137="",N137=""),"",B137+N137)</f>
        <v/>
      </c>
      <c r="P137" s="18"/>
      <c r="Q137" s="21"/>
      <c r="R137" s="23" t="str">
        <f aca="false">IF(C137="","",M137-IF(Q137="",0,Q137))</f>
        <v/>
      </c>
      <c r="S137" s="26" t="str">
        <f aca="true">IF(C137="","",IF(R137&lt;=0.005,"Bezahlt",IF(Q137&gt;0,"Teilzahlung",IF(AND(O137&lt;&gt;"",O137&lt;TODAY()),"Überfällig","Offen"))))</f>
        <v/>
      </c>
      <c r="T137" s="19"/>
      <c r="U137" s="20"/>
    </row>
    <row r="138" customFormat="false" ht="15.75" hidden="false" customHeight="true" outlineLevel="0" collapsed="false">
      <c r="A138" s="17" t="str">
        <f aca="false">IF(C138="","",COUNTA($C$13:C138))</f>
        <v/>
      </c>
      <c r="B138" s="18"/>
      <c r="C138" s="19"/>
      <c r="D138" s="20"/>
      <c r="E138" s="17" t="str">
        <f aca="false">IF(D138="","",IFERROR(INDEX(Stammdaten!$B$6:$B$17,MATCH(D138,Stammdaten!$C$6:$C$17,0)),"?"))</f>
        <v/>
      </c>
      <c r="F138" s="17" t="str">
        <f aca="false">IF(D138="","",IFERROR(INDEX(Stammdaten!$D$6:$D$17,MATCH(D138,Stammdaten!$C$6:$C$17,0)),"?"))</f>
        <v/>
      </c>
      <c r="G138" s="20"/>
      <c r="H138" s="18"/>
      <c r="I138" s="20"/>
      <c r="J138" s="21"/>
      <c r="K138" s="22"/>
      <c r="L138" s="23" t="str">
        <f aca="false">IF(J138="","",ROUND(J138*K138,2))</f>
        <v/>
      </c>
      <c r="M138" s="23" t="str">
        <f aca="false">IF(J138="","",J138+L138)</f>
        <v/>
      </c>
      <c r="N138" s="24" t="str">
        <f aca="false">IF(D138="","",IFERROR(INDEX(Stammdaten!$E$6:$E$17,MATCH(D138,Stammdaten!$C$6:$C$17,0)),14))</f>
        <v/>
      </c>
      <c r="O138" s="25" t="str">
        <f aca="false">IF(OR(B138="",N138=""),"",B138+N138)</f>
        <v/>
      </c>
      <c r="P138" s="18"/>
      <c r="Q138" s="21"/>
      <c r="R138" s="23" t="str">
        <f aca="false">IF(C138="","",M138-IF(Q138="",0,Q138))</f>
        <v/>
      </c>
      <c r="S138" s="26" t="str">
        <f aca="true">IF(C138="","",IF(R138&lt;=0.005,"Bezahlt",IF(Q138&gt;0,"Teilzahlung",IF(AND(O138&lt;&gt;"",O138&lt;TODAY()),"Überfällig","Offen"))))</f>
        <v/>
      </c>
      <c r="T138" s="19"/>
      <c r="U138" s="20"/>
    </row>
    <row r="139" customFormat="false" ht="15.75" hidden="false" customHeight="true" outlineLevel="0" collapsed="false">
      <c r="A139" s="17" t="str">
        <f aca="false">IF(C139="","",COUNTA($C$13:C139))</f>
        <v/>
      </c>
      <c r="B139" s="18"/>
      <c r="C139" s="19"/>
      <c r="D139" s="20"/>
      <c r="E139" s="17" t="str">
        <f aca="false">IF(D139="","",IFERROR(INDEX(Stammdaten!$B$6:$B$17,MATCH(D139,Stammdaten!$C$6:$C$17,0)),"?"))</f>
        <v/>
      </c>
      <c r="F139" s="17" t="str">
        <f aca="false">IF(D139="","",IFERROR(INDEX(Stammdaten!$D$6:$D$17,MATCH(D139,Stammdaten!$C$6:$C$17,0)),"?"))</f>
        <v/>
      </c>
      <c r="G139" s="20"/>
      <c r="H139" s="18"/>
      <c r="I139" s="20"/>
      <c r="J139" s="21"/>
      <c r="K139" s="22"/>
      <c r="L139" s="23" t="str">
        <f aca="false">IF(J139="","",ROUND(J139*K139,2))</f>
        <v/>
      </c>
      <c r="M139" s="23" t="str">
        <f aca="false">IF(J139="","",J139+L139)</f>
        <v/>
      </c>
      <c r="N139" s="24" t="str">
        <f aca="false">IF(D139="","",IFERROR(INDEX(Stammdaten!$E$6:$E$17,MATCH(D139,Stammdaten!$C$6:$C$17,0)),14))</f>
        <v/>
      </c>
      <c r="O139" s="25" t="str">
        <f aca="false">IF(OR(B139="",N139=""),"",B139+N139)</f>
        <v/>
      </c>
      <c r="P139" s="18"/>
      <c r="Q139" s="21"/>
      <c r="R139" s="23" t="str">
        <f aca="false">IF(C139="","",M139-IF(Q139="",0,Q139))</f>
        <v/>
      </c>
      <c r="S139" s="26" t="str">
        <f aca="true">IF(C139="","",IF(R139&lt;=0.005,"Bezahlt",IF(Q139&gt;0,"Teilzahlung",IF(AND(O139&lt;&gt;"",O139&lt;TODAY()),"Überfällig","Offen"))))</f>
        <v/>
      </c>
      <c r="T139" s="19"/>
      <c r="U139" s="20"/>
    </row>
    <row r="140" customFormat="false" ht="15.75" hidden="false" customHeight="true" outlineLevel="0" collapsed="false">
      <c r="A140" s="17" t="str">
        <f aca="false">IF(C140="","",COUNTA($C$13:C140))</f>
        <v/>
      </c>
      <c r="B140" s="18"/>
      <c r="C140" s="19"/>
      <c r="D140" s="20"/>
      <c r="E140" s="17" t="str">
        <f aca="false">IF(D140="","",IFERROR(INDEX(Stammdaten!$B$6:$B$17,MATCH(D140,Stammdaten!$C$6:$C$17,0)),"?"))</f>
        <v/>
      </c>
      <c r="F140" s="17" t="str">
        <f aca="false">IF(D140="","",IFERROR(INDEX(Stammdaten!$D$6:$D$17,MATCH(D140,Stammdaten!$C$6:$C$17,0)),"?"))</f>
        <v/>
      </c>
      <c r="G140" s="20"/>
      <c r="H140" s="18"/>
      <c r="I140" s="20"/>
      <c r="J140" s="21"/>
      <c r="K140" s="22"/>
      <c r="L140" s="23" t="str">
        <f aca="false">IF(J140="","",ROUND(J140*K140,2))</f>
        <v/>
      </c>
      <c r="M140" s="23" t="str">
        <f aca="false">IF(J140="","",J140+L140)</f>
        <v/>
      </c>
      <c r="N140" s="24" t="str">
        <f aca="false">IF(D140="","",IFERROR(INDEX(Stammdaten!$E$6:$E$17,MATCH(D140,Stammdaten!$C$6:$C$17,0)),14))</f>
        <v/>
      </c>
      <c r="O140" s="25" t="str">
        <f aca="false">IF(OR(B140="",N140=""),"",B140+N140)</f>
        <v/>
      </c>
      <c r="P140" s="18"/>
      <c r="Q140" s="21"/>
      <c r="R140" s="23" t="str">
        <f aca="false">IF(C140="","",M140-IF(Q140="",0,Q140))</f>
        <v/>
      </c>
      <c r="S140" s="26" t="str">
        <f aca="true">IF(C140="","",IF(R140&lt;=0.005,"Bezahlt",IF(Q140&gt;0,"Teilzahlung",IF(AND(O140&lt;&gt;"",O140&lt;TODAY()),"Überfällig","Offen"))))</f>
        <v/>
      </c>
      <c r="T140" s="19"/>
      <c r="U140" s="20"/>
    </row>
    <row r="141" customFormat="false" ht="15.75" hidden="false" customHeight="true" outlineLevel="0" collapsed="false">
      <c r="A141" s="17" t="str">
        <f aca="false">IF(C141="","",COUNTA($C$13:C141))</f>
        <v/>
      </c>
      <c r="B141" s="18"/>
      <c r="C141" s="19"/>
      <c r="D141" s="20"/>
      <c r="E141" s="17" t="str">
        <f aca="false">IF(D141="","",IFERROR(INDEX(Stammdaten!$B$6:$B$17,MATCH(D141,Stammdaten!$C$6:$C$17,0)),"?"))</f>
        <v/>
      </c>
      <c r="F141" s="17" t="str">
        <f aca="false">IF(D141="","",IFERROR(INDEX(Stammdaten!$D$6:$D$17,MATCH(D141,Stammdaten!$C$6:$C$17,0)),"?"))</f>
        <v/>
      </c>
      <c r="G141" s="20"/>
      <c r="H141" s="18"/>
      <c r="I141" s="20"/>
      <c r="J141" s="21"/>
      <c r="K141" s="22"/>
      <c r="L141" s="23" t="str">
        <f aca="false">IF(J141="","",ROUND(J141*K141,2))</f>
        <v/>
      </c>
      <c r="M141" s="23" t="str">
        <f aca="false">IF(J141="","",J141+L141)</f>
        <v/>
      </c>
      <c r="N141" s="24" t="str">
        <f aca="false">IF(D141="","",IFERROR(INDEX(Stammdaten!$E$6:$E$17,MATCH(D141,Stammdaten!$C$6:$C$17,0)),14))</f>
        <v/>
      </c>
      <c r="O141" s="25" t="str">
        <f aca="false">IF(OR(B141="",N141=""),"",B141+N141)</f>
        <v/>
      </c>
      <c r="P141" s="18"/>
      <c r="Q141" s="21"/>
      <c r="R141" s="23" t="str">
        <f aca="false">IF(C141="","",M141-IF(Q141="",0,Q141))</f>
        <v/>
      </c>
      <c r="S141" s="26" t="str">
        <f aca="true">IF(C141="","",IF(R141&lt;=0.005,"Bezahlt",IF(Q141&gt;0,"Teilzahlung",IF(AND(O141&lt;&gt;"",O141&lt;TODAY()),"Überfällig","Offen"))))</f>
        <v/>
      </c>
      <c r="T141" s="19"/>
      <c r="U141" s="20"/>
    </row>
    <row r="142" customFormat="false" ht="15.75" hidden="false" customHeight="true" outlineLevel="0" collapsed="false">
      <c r="A142" s="17" t="str">
        <f aca="false">IF(C142="","",COUNTA($C$13:C142))</f>
        <v/>
      </c>
      <c r="B142" s="18"/>
      <c r="C142" s="19"/>
      <c r="D142" s="20"/>
      <c r="E142" s="17" t="str">
        <f aca="false">IF(D142="","",IFERROR(INDEX(Stammdaten!$B$6:$B$17,MATCH(D142,Stammdaten!$C$6:$C$17,0)),"?"))</f>
        <v/>
      </c>
      <c r="F142" s="17" t="str">
        <f aca="false">IF(D142="","",IFERROR(INDEX(Stammdaten!$D$6:$D$17,MATCH(D142,Stammdaten!$C$6:$C$17,0)),"?"))</f>
        <v/>
      </c>
      <c r="G142" s="20"/>
      <c r="H142" s="18"/>
      <c r="I142" s="20"/>
      <c r="J142" s="21"/>
      <c r="K142" s="22"/>
      <c r="L142" s="23" t="str">
        <f aca="false">IF(J142="","",ROUND(J142*K142,2))</f>
        <v/>
      </c>
      <c r="M142" s="23" t="str">
        <f aca="false">IF(J142="","",J142+L142)</f>
        <v/>
      </c>
      <c r="N142" s="24" t="str">
        <f aca="false">IF(D142="","",IFERROR(INDEX(Stammdaten!$E$6:$E$17,MATCH(D142,Stammdaten!$C$6:$C$17,0)),14))</f>
        <v/>
      </c>
      <c r="O142" s="25" t="str">
        <f aca="false">IF(OR(B142="",N142=""),"",B142+N142)</f>
        <v/>
      </c>
      <c r="P142" s="18"/>
      <c r="Q142" s="21"/>
      <c r="R142" s="23" t="str">
        <f aca="false">IF(C142="","",M142-IF(Q142="",0,Q142))</f>
        <v/>
      </c>
      <c r="S142" s="26" t="str">
        <f aca="true">IF(C142="","",IF(R142&lt;=0.005,"Bezahlt",IF(Q142&gt;0,"Teilzahlung",IF(AND(O142&lt;&gt;"",O142&lt;TODAY()),"Überfällig","Offen"))))</f>
        <v/>
      </c>
      <c r="T142" s="19"/>
      <c r="U142" s="20"/>
    </row>
    <row r="143" customFormat="false" ht="15.75" hidden="false" customHeight="true" outlineLevel="0" collapsed="false">
      <c r="A143" s="17" t="str">
        <f aca="false">IF(C143="","",COUNTA($C$13:C143))</f>
        <v/>
      </c>
      <c r="B143" s="18"/>
      <c r="C143" s="19"/>
      <c r="D143" s="20"/>
      <c r="E143" s="17" t="str">
        <f aca="false">IF(D143="","",IFERROR(INDEX(Stammdaten!$B$6:$B$17,MATCH(D143,Stammdaten!$C$6:$C$17,0)),"?"))</f>
        <v/>
      </c>
      <c r="F143" s="17" t="str">
        <f aca="false">IF(D143="","",IFERROR(INDEX(Stammdaten!$D$6:$D$17,MATCH(D143,Stammdaten!$C$6:$C$17,0)),"?"))</f>
        <v/>
      </c>
      <c r="G143" s="20"/>
      <c r="H143" s="18"/>
      <c r="I143" s="20"/>
      <c r="J143" s="21"/>
      <c r="K143" s="22"/>
      <c r="L143" s="23" t="str">
        <f aca="false">IF(J143="","",ROUND(J143*K143,2))</f>
        <v/>
      </c>
      <c r="M143" s="23" t="str">
        <f aca="false">IF(J143="","",J143+L143)</f>
        <v/>
      </c>
      <c r="N143" s="24" t="str">
        <f aca="false">IF(D143="","",IFERROR(INDEX(Stammdaten!$E$6:$E$17,MATCH(D143,Stammdaten!$C$6:$C$17,0)),14))</f>
        <v/>
      </c>
      <c r="O143" s="25" t="str">
        <f aca="false">IF(OR(B143="",N143=""),"",B143+N143)</f>
        <v/>
      </c>
      <c r="P143" s="18"/>
      <c r="Q143" s="21"/>
      <c r="R143" s="23" t="str">
        <f aca="false">IF(C143="","",M143-IF(Q143="",0,Q143))</f>
        <v/>
      </c>
      <c r="S143" s="26" t="str">
        <f aca="true">IF(C143="","",IF(R143&lt;=0.005,"Bezahlt",IF(Q143&gt;0,"Teilzahlung",IF(AND(O143&lt;&gt;"",O143&lt;TODAY()),"Überfällig","Offen"))))</f>
        <v/>
      </c>
      <c r="T143" s="19"/>
      <c r="U143" s="20"/>
    </row>
    <row r="144" customFormat="false" ht="15.75" hidden="false" customHeight="true" outlineLevel="0" collapsed="false">
      <c r="A144" s="17" t="str">
        <f aca="false">IF(C144="","",COUNTA($C$13:C144))</f>
        <v/>
      </c>
      <c r="B144" s="18"/>
      <c r="C144" s="19"/>
      <c r="D144" s="20"/>
      <c r="E144" s="17" t="str">
        <f aca="false">IF(D144="","",IFERROR(INDEX(Stammdaten!$B$6:$B$17,MATCH(D144,Stammdaten!$C$6:$C$17,0)),"?"))</f>
        <v/>
      </c>
      <c r="F144" s="17" t="str">
        <f aca="false">IF(D144="","",IFERROR(INDEX(Stammdaten!$D$6:$D$17,MATCH(D144,Stammdaten!$C$6:$C$17,0)),"?"))</f>
        <v/>
      </c>
      <c r="G144" s="20"/>
      <c r="H144" s="18"/>
      <c r="I144" s="20"/>
      <c r="J144" s="21"/>
      <c r="K144" s="22"/>
      <c r="L144" s="23" t="str">
        <f aca="false">IF(J144="","",ROUND(J144*K144,2))</f>
        <v/>
      </c>
      <c r="M144" s="23" t="str">
        <f aca="false">IF(J144="","",J144+L144)</f>
        <v/>
      </c>
      <c r="N144" s="24" t="str">
        <f aca="false">IF(D144="","",IFERROR(INDEX(Stammdaten!$E$6:$E$17,MATCH(D144,Stammdaten!$C$6:$C$17,0)),14))</f>
        <v/>
      </c>
      <c r="O144" s="25" t="str">
        <f aca="false">IF(OR(B144="",N144=""),"",B144+N144)</f>
        <v/>
      </c>
      <c r="P144" s="18"/>
      <c r="Q144" s="21"/>
      <c r="R144" s="23" t="str">
        <f aca="false">IF(C144="","",M144-IF(Q144="",0,Q144))</f>
        <v/>
      </c>
      <c r="S144" s="26" t="str">
        <f aca="true">IF(C144="","",IF(R144&lt;=0.005,"Bezahlt",IF(Q144&gt;0,"Teilzahlung",IF(AND(O144&lt;&gt;"",O144&lt;TODAY()),"Überfällig","Offen"))))</f>
        <v/>
      </c>
      <c r="T144" s="19"/>
      <c r="U144" s="20"/>
    </row>
    <row r="145" customFormat="false" ht="15.75" hidden="false" customHeight="true" outlineLevel="0" collapsed="false">
      <c r="A145" s="17" t="str">
        <f aca="false">IF(C145="","",COUNTA($C$13:C145))</f>
        <v/>
      </c>
      <c r="B145" s="18"/>
      <c r="C145" s="19"/>
      <c r="D145" s="20"/>
      <c r="E145" s="17" t="str">
        <f aca="false">IF(D145="","",IFERROR(INDEX(Stammdaten!$B$6:$B$17,MATCH(D145,Stammdaten!$C$6:$C$17,0)),"?"))</f>
        <v/>
      </c>
      <c r="F145" s="17" t="str">
        <f aca="false">IF(D145="","",IFERROR(INDEX(Stammdaten!$D$6:$D$17,MATCH(D145,Stammdaten!$C$6:$C$17,0)),"?"))</f>
        <v/>
      </c>
      <c r="G145" s="20"/>
      <c r="H145" s="18"/>
      <c r="I145" s="20"/>
      <c r="J145" s="21"/>
      <c r="K145" s="22"/>
      <c r="L145" s="23" t="str">
        <f aca="false">IF(J145="","",ROUND(J145*K145,2))</f>
        <v/>
      </c>
      <c r="M145" s="23" t="str">
        <f aca="false">IF(J145="","",J145+L145)</f>
        <v/>
      </c>
      <c r="N145" s="24" t="str">
        <f aca="false">IF(D145="","",IFERROR(INDEX(Stammdaten!$E$6:$E$17,MATCH(D145,Stammdaten!$C$6:$C$17,0)),14))</f>
        <v/>
      </c>
      <c r="O145" s="25" t="str">
        <f aca="false">IF(OR(B145="",N145=""),"",B145+N145)</f>
        <v/>
      </c>
      <c r="P145" s="18"/>
      <c r="Q145" s="21"/>
      <c r="R145" s="23" t="str">
        <f aca="false">IF(C145="","",M145-IF(Q145="",0,Q145))</f>
        <v/>
      </c>
      <c r="S145" s="26" t="str">
        <f aca="true">IF(C145="","",IF(R145&lt;=0.005,"Bezahlt",IF(Q145&gt;0,"Teilzahlung",IF(AND(O145&lt;&gt;"",O145&lt;TODAY()),"Überfällig","Offen"))))</f>
        <v/>
      </c>
      <c r="T145" s="19"/>
      <c r="U145" s="20"/>
    </row>
    <row r="146" customFormat="false" ht="15.75" hidden="false" customHeight="true" outlineLevel="0" collapsed="false">
      <c r="A146" s="17" t="str">
        <f aca="false">IF(C146="","",COUNTA($C$13:C146))</f>
        <v/>
      </c>
      <c r="B146" s="18"/>
      <c r="C146" s="19"/>
      <c r="D146" s="20"/>
      <c r="E146" s="17" t="str">
        <f aca="false">IF(D146="","",IFERROR(INDEX(Stammdaten!$B$6:$B$17,MATCH(D146,Stammdaten!$C$6:$C$17,0)),"?"))</f>
        <v/>
      </c>
      <c r="F146" s="17" t="str">
        <f aca="false">IF(D146="","",IFERROR(INDEX(Stammdaten!$D$6:$D$17,MATCH(D146,Stammdaten!$C$6:$C$17,0)),"?"))</f>
        <v/>
      </c>
      <c r="G146" s="20"/>
      <c r="H146" s="18"/>
      <c r="I146" s="20"/>
      <c r="J146" s="21"/>
      <c r="K146" s="22"/>
      <c r="L146" s="23" t="str">
        <f aca="false">IF(J146="","",ROUND(J146*K146,2))</f>
        <v/>
      </c>
      <c r="M146" s="23" t="str">
        <f aca="false">IF(J146="","",J146+L146)</f>
        <v/>
      </c>
      <c r="N146" s="24" t="str">
        <f aca="false">IF(D146="","",IFERROR(INDEX(Stammdaten!$E$6:$E$17,MATCH(D146,Stammdaten!$C$6:$C$17,0)),14))</f>
        <v/>
      </c>
      <c r="O146" s="25" t="str">
        <f aca="false">IF(OR(B146="",N146=""),"",B146+N146)</f>
        <v/>
      </c>
      <c r="P146" s="18"/>
      <c r="Q146" s="21"/>
      <c r="R146" s="23" t="str">
        <f aca="false">IF(C146="","",M146-IF(Q146="",0,Q146))</f>
        <v/>
      </c>
      <c r="S146" s="26" t="str">
        <f aca="true">IF(C146="","",IF(R146&lt;=0.005,"Bezahlt",IF(Q146&gt;0,"Teilzahlung",IF(AND(O146&lt;&gt;"",O146&lt;TODAY()),"Überfällig","Offen"))))</f>
        <v/>
      </c>
      <c r="T146" s="19"/>
      <c r="U146" s="20"/>
    </row>
    <row r="147" customFormat="false" ht="15.75" hidden="false" customHeight="true" outlineLevel="0" collapsed="false">
      <c r="A147" s="17" t="str">
        <f aca="false">IF(C147="","",COUNTA($C$13:C147))</f>
        <v/>
      </c>
      <c r="B147" s="18"/>
      <c r="C147" s="19"/>
      <c r="D147" s="20"/>
      <c r="E147" s="17" t="str">
        <f aca="false">IF(D147="","",IFERROR(INDEX(Stammdaten!$B$6:$B$17,MATCH(D147,Stammdaten!$C$6:$C$17,0)),"?"))</f>
        <v/>
      </c>
      <c r="F147" s="17" t="str">
        <f aca="false">IF(D147="","",IFERROR(INDEX(Stammdaten!$D$6:$D$17,MATCH(D147,Stammdaten!$C$6:$C$17,0)),"?"))</f>
        <v/>
      </c>
      <c r="G147" s="20"/>
      <c r="H147" s="18"/>
      <c r="I147" s="20"/>
      <c r="J147" s="21"/>
      <c r="K147" s="22"/>
      <c r="L147" s="23" t="str">
        <f aca="false">IF(J147="","",ROUND(J147*K147,2))</f>
        <v/>
      </c>
      <c r="M147" s="23" t="str">
        <f aca="false">IF(J147="","",J147+L147)</f>
        <v/>
      </c>
      <c r="N147" s="24" t="str">
        <f aca="false">IF(D147="","",IFERROR(INDEX(Stammdaten!$E$6:$E$17,MATCH(D147,Stammdaten!$C$6:$C$17,0)),14))</f>
        <v/>
      </c>
      <c r="O147" s="25" t="str">
        <f aca="false">IF(OR(B147="",N147=""),"",B147+N147)</f>
        <v/>
      </c>
      <c r="P147" s="18"/>
      <c r="Q147" s="21"/>
      <c r="R147" s="23" t="str">
        <f aca="false">IF(C147="","",M147-IF(Q147="",0,Q147))</f>
        <v/>
      </c>
      <c r="S147" s="26" t="str">
        <f aca="true">IF(C147="","",IF(R147&lt;=0.005,"Bezahlt",IF(Q147&gt;0,"Teilzahlung",IF(AND(O147&lt;&gt;"",O147&lt;TODAY()),"Überfällig","Offen"))))</f>
        <v/>
      </c>
      <c r="T147" s="19"/>
      <c r="U147" s="20"/>
    </row>
    <row r="148" customFormat="false" ht="15.75" hidden="false" customHeight="true" outlineLevel="0" collapsed="false">
      <c r="A148" s="17" t="str">
        <f aca="false">IF(C148="","",COUNTA($C$13:C148))</f>
        <v/>
      </c>
      <c r="B148" s="18"/>
      <c r="C148" s="19"/>
      <c r="D148" s="20"/>
      <c r="E148" s="17" t="str">
        <f aca="false">IF(D148="","",IFERROR(INDEX(Stammdaten!$B$6:$B$17,MATCH(D148,Stammdaten!$C$6:$C$17,0)),"?"))</f>
        <v/>
      </c>
      <c r="F148" s="17" t="str">
        <f aca="false">IF(D148="","",IFERROR(INDEX(Stammdaten!$D$6:$D$17,MATCH(D148,Stammdaten!$C$6:$C$17,0)),"?"))</f>
        <v/>
      </c>
      <c r="G148" s="20"/>
      <c r="H148" s="18"/>
      <c r="I148" s="20"/>
      <c r="J148" s="21"/>
      <c r="K148" s="22"/>
      <c r="L148" s="23" t="str">
        <f aca="false">IF(J148="","",ROUND(J148*K148,2))</f>
        <v/>
      </c>
      <c r="M148" s="23" t="str">
        <f aca="false">IF(J148="","",J148+L148)</f>
        <v/>
      </c>
      <c r="N148" s="24" t="str">
        <f aca="false">IF(D148="","",IFERROR(INDEX(Stammdaten!$E$6:$E$17,MATCH(D148,Stammdaten!$C$6:$C$17,0)),14))</f>
        <v/>
      </c>
      <c r="O148" s="25" t="str">
        <f aca="false">IF(OR(B148="",N148=""),"",B148+N148)</f>
        <v/>
      </c>
      <c r="P148" s="18"/>
      <c r="Q148" s="21"/>
      <c r="R148" s="23" t="str">
        <f aca="false">IF(C148="","",M148-IF(Q148="",0,Q148))</f>
        <v/>
      </c>
      <c r="S148" s="26" t="str">
        <f aca="true">IF(C148="","",IF(R148&lt;=0.005,"Bezahlt",IF(Q148&gt;0,"Teilzahlung",IF(AND(O148&lt;&gt;"",O148&lt;TODAY()),"Überfällig","Offen"))))</f>
        <v/>
      </c>
      <c r="T148" s="19"/>
      <c r="U148" s="20"/>
    </row>
    <row r="149" customFormat="false" ht="15.75" hidden="false" customHeight="true" outlineLevel="0" collapsed="false">
      <c r="A149" s="17" t="str">
        <f aca="false">IF(C149="","",COUNTA($C$13:C149))</f>
        <v/>
      </c>
      <c r="B149" s="18"/>
      <c r="C149" s="19"/>
      <c r="D149" s="20"/>
      <c r="E149" s="17" t="str">
        <f aca="false">IF(D149="","",IFERROR(INDEX(Stammdaten!$B$6:$B$17,MATCH(D149,Stammdaten!$C$6:$C$17,0)),"?"))</f>
        <v/>
      </c>
      <c r="F149" s="17" t="str">
        <f aca="false">IF(D149="","",IFERROR(INDEX(Stammdaten!$D$6:$D$17,MATCH(D149,Stammdaten!$C$6:$C$17,0)),"?"))</f>
        <v/>
      </c>
      <c r="G149" s="20"/>
      <c r="H149" s="18"/>
      <c r="I149" s="20"/>
      <c r="J149" s="21"/>
      <c r="K149" s="22"/>
      <c r="L149" s="23" t="str">
        <f aca="false">IF(J149="","",ROUND(J149*K149,2))</f>
        <v/>
      </c>
      <c r="M149" s="23" t="str">
        <f aca="false">IF(J149="","",J149+L149)</f>
        <v/>
      </c>
      <c r="N149" s="24" t="str">
        <f aca="false">IF(D149="","",IFERROR(INDEX(Stammdaten!$E$6:$E$17,MATCH(D149,Stammdaten!$C$6:$C$17,0)),14))</f>
        <v/>
      </c>
      <c r="O149" s="25" t="str">
        <f aca="false">IF(OR(B149="",N149=""),"",B149+N149)</f>
        <v/>
      </c>
      <c r="P149" s="18"/>
      <c r="Q149" s="21"/>
      <c r="R149" s="23" t="str">
        <f aca="false">IF(C149="","",M149-IF(Q149="",0,Q149))</f>
        <v/>
      </c>
      <c r="S149" s="26" t="str">
        <f aca="true">IF(C149="","",IF(R149&lt;=0.005,"Bezahlt",IF(Q149&gt;0,"Teilzahlung",IF(AND(O149&lt;&gt;"",O149&lt;TODAY()),"Überfällig","Offen"))))</f>
        <v/>
      </c>
      <c r="T149" s="19"/>
      <c r="U149" s="20"/>
    </row>
    <row r="150" customFormat="false" ht="15.75" hidden="false" customHeight="true" outlineLevel="0" collapsed="false">
      <c r="A150" s="17" t="str">
        <f aca="false">IF(C150="","",COUNTA($C$13:C150))</f>
        <v/>
      </c>
      <c r="B150" s="18"/>
      <c r="C150" s="19"/>
      <c r="D150" s="20"/>
      <c r="E150" s="17" t="str">
        <f aca="false">IF(D150="","",IFERROR(INDEX(Stammdaten!$B$6:$B$17,MATCH(D150,Stammdaten!$C$6:$C$17,0)),"?"))</f>
        <v/>
      </c>
      <c r="F150" s="17" t="str">
        <f aca="false">IF(D150="","",IFERROR(INDEX(Stammdaten!$D$6:$D$17,MATCH(D150,Stammdaten!$C$6:$C$17,0)),"?"))</f>
        <v/>
      </c>
      <c r="G150" s="20"/>
      <c r="H150" s="18"/>
      <c r="I150" s="20"/>
      <c r="J150" s="21"/>
      <c r="K150" s="22"/>
      <c r="L150" s="23" t="str">
        <f aca="false">IF(J150="","",ROUND(J150*K150,2))</f>
        <v/>
      </c>
      <c r="M150" s="23" t="str">
        <f aca="false">IF(J150="","",J150+L150)</f>
        <v/>
      </c>
      <c r="N150" s="24" t="str">
        <f aca="false">IF(D150="","",IFERROR(INDEX(Stammdaten!$E$6:$E$17,MATCH(D150,Stammdaten!$C$6:$C$17,0)),14))</f>
        <v/>
      </c>
      <c r="O150" s="25" t="str">
        <f aca="false">IF(OR(B150="",N150=""),"",B150+N150)</f>
        <v/>
      </c>
      <c r="P150" s="18"/>
      <c r="Q150" s="21"/>
      <c r="R150" s="23" t="str">
        <f aca="false">IF(C150="","",M150-IF(Q150="",0,Q150))</f>
        <v/>
      </c>
      <c r="S150" s="26" t="str">
        <f aca="true">IF(C150="","",IF(R150&lt;=0.005,"Bezahlt",IF(Q150&gt;0,"Teilzahlung",IF(AND(O150&lt;&gt;"",O150&lt;TODAY()),"Überfällig","Offen"))))</f>
        <v/>
      </c>
      <c r="T150" s="19"/>
      <c r="U150" s="20"/>
    </row>
    <row r="151" customFormat="false" ht="15.75" hidden="false" customHeight="true" outlineLevel="0" collapsed="false">
      <c r="A151" s="17" t="str">
        <f aca="false">IF(C151="","",COUNTA($C$13:C151))</f>
        <v/>
      </c>
      <c r="B151" s="18"/>
      <c r="C151" s="19"/>
      <c r="D151" s="20"/>
      <c r="E151" s="17" t="str">
        <f aca="false">IF(D151="","",IFERROR(INDEX(Stammdaten!$B$6:$B$17,MATCH(D151,Stammdaten!$C$6:$C$17,0)),"?"))</f>
        <v/>
      </c>
      <c r="F151" s="17" t="str">
        <f aca="false">IF(D151="","",IFERROR(INDEX(Stammdaten!$D$6:$D$17,MATCH(D151,Stammdaten!$C$6:$C$17,0)),"?"))</f>
        <v/>
      </c>
      <c r="G151" s="20"/>
      <c r="H151" s="18"/>
      <c r="I151" s="20"/>
      <c r="J151" s="21"/>
      <c r="K151" s="22"/>
      <c r="L151" s="23" t="str">
        <f aca="false">IF(J151="","",ROUND(J151*K151,2))</f>
        <v/>
      </c>
      <c r="M151" s="23" t="str">
        <f aca="false">IF(J151="","",J151+L151)</f>
        <v/>
      </c>
      <c r="N151" s="24" t="str">
        <f aca="false">IF(D151="","",IFERROR(INDEX(Stammdaten!$E$6:$E$17,MATCH(D151,Stammdaten!$C$6:$C$17,0)),14))</f>
        <v/>
      </c>
      <c r="O151" s="25" t="str">
        <f aca="false">IF(OR(B151="",N151=""),"",B151+N151)</f>
        <v/>
      </c>
      <c r="P151" s="18"/>
      <c r="Q151" s="21"/>
      <c r="R151" s="23" t="str">
        <f aca="false">IF(C151="","",M151-IF(Q151="",0,Q151))</f>
        <v/>
      </c>
      <c r="S151" s="26" t="str">
        <f aca="true">IF(C151="","",IF(R151&lt;=0.005,"Bezahlt",IF(Q151&gt;0,"Teilzahlung",IF(AND(O151&lt;&gt;"",O151&lt;TODAY()),"Überfällig","Offen"))))</f>
        <v/>
      </c>
      <c r="T151" s="19"/>
      <c r="U151" s="20"/>
    </row>
    <row r="152" customFormat="false" ht="15.75" hidden="false" customHeight="true" outlineLevel="0" collapsed="false">
      <c r="A152" s="17" t="str">
        <f aca="false">IF(C152="","",COUNTA($C$13:C152))</f>
        <v/>
      </c>
      <c r="B152" s="18"/>
      <c r="C152" s="19"/>
      <c r="D152" s="20"/>
      <c r="E152" s="17" t="str">
        <f aca="false">IF(D152="","",IFERROR(INDEX(Stammdaten!$B$6:$B$17,MATCH(D152,Stammdaten!$C$6:$C$17,0)),"?"))</f>
        <v/>
      </c>
      <c r="F152" s="17" t="str">
        <f aca="false">IF(D152="","",IFERROR(INDEX(Stammdaten!$D$6:$D$17,MATCH(D152,Stammdaten!$C$6:$C$17,0)),"?"))</f>
        <v/>
      </c>
      <c r="G152" s="20"/>
      <c r="H152" s="18"/>
      <c r="I152" s="20"/>
      <c r="J152" s="21"/>
      <c r="K152" s="22"/>
      <c r="L152" s="23" t="str">
        <f aca="false">IF(J152="","",ROUND(J152*K152,2))</f>
        <v/>
      </c>
      <c r="M152" s="23" t="str">
        <f aca="false">IF(J152="","",J152+L152)</f>
        <v/>
      </c>
      <c r="N152" s="24" t="str">
        <f aca="false">IF(D152="","",IFERROR(INDEX(Stammdaten!$E$6:$E$17,MATCH(D152,Stammdaten!$C$6:$C$17,0)),14))</f>
        <v/>
      </c>
      <c r="O152" s="25" t="str">
        <f aca="false">IF(OR(B152="",N152=""),"",B152+N152)</f>
        <v/>
      </c>
      <c r="P152" s="18"/>
      <c r="Q152" s="21"/>
      <c r="R152" s="23" t="str">
        <f aca="false">IF(C152="","",M152-IF(Q152="",0,Q152))</f>
        <v/>
      </c>
      <c r="S152" s="26" t="str">
        <f aca="true">IF(C152="","",IF(R152&lt;=0.005,"Bezahlt",IF(Q152&gt;0,"Teilzahlung",IF(AND(O152&lt;&gt;"",O152&lt;TODAY()),"Überfällig","Offen"))))</f>
        <v/>
      </c>
      <c r="T152" s="19"/>
      <c r="U152" s="20"/>
    </row>
    <row r="153" customFormat="false" ht="15.75" hidden="false" customHeight="true" outlineLevel="0" collapsed="false">
      <c r="A153" s="17" t="str">
        <f aca="false">IF(C153="","",COUNTA($C$13:C153))</f>
        <v/>
      </c>
      <c r="B153" s="18"/>
      <c r="C153" s="19"/>
      <c r="D153" s="20"/>
      <c r="E153" s="17" t="str">
        <f aca="false">IF(D153="","",IFERROR(INDEX(Stammdaten!$B$6:$B$17,MATCH(D153,Stammdaten!$C$6:$C$17,0)),"?"))</f>
        <v/>
      </c>
      <c r="F153" s="17" t="str">
        <f aca="false">IF(D153="","",IFERROR(INDEX(Stammdaten!$D$6:$D$17,MATCH(D153,Stammdaten!$C$6:$C$17,0)),"?"))</f>
        <v/>
      </c>
      <c r="G153" s="20"/>
      <c r="H153" s="18"/>
      <c r="I153" s="20"/>
      <c r="J153" s="21"/>
      <c r="K153" s="22"/>
      <c r="L153" s="23" t="str">
        <f aca="false">IF(J153="","",ROUND(J153*K153,2))</f>
        <v/>
      </c>
      <c r="M153" s="23" t="str">
        <f aca="false">IF(J153="","",J153+L153)</f>
        <v/>
      </c>
      <c r="N153" s="24" t="str">
        <f aca="false">IF(D153="","",IFERROR(INDEX(Stammdaten!$E$6:$E$17,MATCH(D153,Stammdaten!$C$6:$C$17,0)),14))</f>
        <v/>
      </c>
      <c r="O153" s="25" t="str">
        <f aca="false">IF(OR(B153="",N153=""),"",B153+N153)</f>
        <v/>
      </c>
      <c r="P153" s="18"/>
      <c r="Q153" s="21"/>
      <c r="R153" s="23" t="str">
        <f aca="false">IF(C153="","",M153-IF(Q153="",0,Q153))</f>
        <v/>
      </c>
      <c r="S153" s="26" t="str">
        <f aca="true">IF(C153="","",IF(R153&lt;=0.005,"Bezahlt",IF(Q153&gt;0,"Teilzahlung",IF(AND(O153&lt;&gt;"",O153&lt;TODAY()),"Überfällig","Offen"))))</f>
        <v/>
      </c>
      <c r="T153" s="19"/>
      <c r="U153" s="20"/>
    </row>
    <row r="154" customFormat="false" ht="15.75" hidden="false" customHeight="true" outlineLevel="0" collapsed="false">
      <c r="A154" s="17" t="str">
        <f aca="false">IF(C154="","",COUNTA($C$13:C154))</f>
        <v/>
      </c>
      <c r="B154" s="18"/>
      <c r="C154" s="19"/>
      <c r="D154" s="20"/>
      <c r="E154" s="17" t="str">
        <f aca="false">IF(D154="","",IFERROR(INDEX(Stammdaten!$B$6:$B$17,MATCH(D154,Stammdaten!$C$6:$C$17,0)),"?"))</f>
        <v/>
      </c>
      <c r="F154" s="17" t="str">
        <f aca="false">IF(D154="","",IFERROR(INDEX(Stammdaten!$D$6:$D$17,MATCH(D154,Stammdaten!$C$6:$C$17,0)),"?"))</f>
        <v/>
      </c>
      <c r="G154" s="20"/>
      <c r="H154" s="18"/>
      <c r="I154" s="20"/>
      <c r="J154" s="21"/>
      <c r="K154" s="22"/>
      <c r="L154" s="23" t="str">
        <f aca="false">IF(J154="","",ROUND(J154*K154,2))</f>
        <v/>
      </c>
      <c r="M154" s="23" t="str">
        <f aca="false">IF(J154="","",J154+L154)</f>
        <v/>
      </c>
      <c r="N154" s="24" t="str">
        <f aca="false">IF(D154="","",IFERROR(INDEX(Stammdaten!$E$6:$E$17,MATCH(D154,Stammdaten!$C$6:$C$17,0)),14))</f>
        <v/>
      </c>
      <c r="O154" s="25" t="str">
        <f aca="false">IF(OR(B154="",N154=""),"",B154+N154)</f>
        <v/>
      </c>
      <c r="P154" s="18"/>
      <c r="Q154" s="21"/>
      <c r="R154" s="23" t="str">
        <f aca="false">IF(C154="","",M154-IF(Q154="",0,Q154))</f>
        <v/>
      </c>
      <c r="S154" s="26" t="str">
        <f aca="true">IF(C154="","",IF(R154&lt;=0.005,"Bezahlt",IF(Q154&gt;0,"Teilzahlung",IF(AND(O154&lt;&gt;"",O154&lt;TODAY()),"Überfällig","Offen"))))</f>
        <v/>
      </c>
      <c r="T154" s="19"/>
      <c r="U154" s="20"/>
    </row>
    <row r="155" customFormat="false" ht="15.75" hidden="false" customHeight="true" outlineLevel="0" collapsed="false">
      <c r="A155" s="17" t="str">
        <f aca="false">IF(C155="","",COUNTA($C$13:C155))</f>
        <v/>
      </c>
      <c r="B155" s="18"/>
      <c r="C155" s="19"/>
      <c r="D155" s="20"/>
      <c r="E155" s="17" t="str">
        <f aca="false">IF(D155="","",IFERROR(INDEX(Stammdaten!$B$6:$B$17,MATCH(D155,Stammdaten!$C$6:$C$17,0)),"?"))</f>
        <v/>
      </c>
      <c r="F155" s="17" t="str">
        <f aca="false">IF(D155="","",IFERROR(INDEX(Stammdaten!$D$6:$D$17,MATCH(D155,Stammdaten!$C$6:$C$17,0)),"?"))</f>
        <v/>
      </c>
      <c r="G155" s="20"/>
      <c r="H155" s="18"/>
      <c r="I155" s="20"/>
      <c r="J155" s="21"/>
      <c r="K155" s="22"/>
      <c r="L155" s="23" t="str">
        <f aca="false">IF(J155="","",ROUND(J155*K155,2))</f>
        <v/>
      </c>
      <c r="M155" s="23" t="str">
        <f aca="false">IF(J155="","",J155+L155)</f>
        <v/>
      </c>
      <c r="N155" s="24" t="str">
        <f aca="false">IF(D155="","",IFERROR(INDEX(Stammdaten!$E$6:$E$17,MATCH(D155,Stammdaten!$C$6:$C$17,0)),14))</f>
        <v/>
      </c>
      <c r="O155" s="25" t="str">
        <f aca="false">IF(OR(B155="",N155=""),"",B155+N155)</f>
        <v/>
      </c>
      <c r="P155" s="18"/>
      <c r="Q155" s="21"/>
      <c r="R155" s="23" t="str">
        <f aca="false">IF(C155="","",M155-IF(Q155="",0,Q155))</f>
        <v/>
      </c>
      <c r="S155" s="26" t="str">
        <f aca="true">IF(C155="","",IF(R155&lt;=0.005,"Bezahlt",IF(Q155&gt;0,"Teilzahlung",IF(AND(O155&lt;&gt;"",O155&lt;TODAY()),"Überfällig","Offen"))))</f>
        <v/>
      </c>
      <c r="T155" s="19"/>
      <c r="U155" s="20"/>
    </row>
    <row r="156" customFormat="false" ht="15.75" hidden="false" customHeight="true" outlineLevel="0" collapsed="false">
      <c r="A156" s="17" t="str">
        <f aca="false">IF(C156="","",COUNTA($C$13:C156))</f>
        <v/>
      </c>
      <c r="B156" s="18"/>
      <c r="C156" s="19"/>
      <c r="D156" s="20"/>
      <c r="E156" s="17" t="str">
        <f aca="false">IF(D156="","",IFERROR(INDEX(Stammdaten!$B$6:$B$17,MATCH(D156,Stammdaten!$C$6:$C$17,0)),"?"))</f>
        <v/>
      </c>
      <c r="F156" s="17" t="str">
        <f aca="false">IF(D156="","",IFERROR(INDEX(Stammdaten!$D$6:$D$17,MATCH(D156,Stammdaten!$C$6:$C$17,0)),"?"))</f>
        <v/>
      </c>
      <c r="G156" s="20"/>
      <c r="H156" s="18"/>
      <c r="I156" s="20"/>
      <c r="J156" s="21"/>
      <c r="K156" s="22"/>
      <c r="L156" s="23" t="str">
        <f aca="false">IF(J156="","",ROUND(J156*K156,2))</f>
        <v/>
      </c>
      <c r="M156" s="23" t="str">
        <f aca="false">IF(J156="","",J156+L156)</f>
        <v/>
      </c>
      <c r="N156" s="24" t="str">
        <f aca="false">IF(D156="","",IFERROR(INDEX(Stammdaten!$E$6:$E$17,MATCH(D156,Stammdaten!$C$6:$C$17,0)),14))</f>
        <v/>
      </c>
      <c r="O156" s="25" t="str">
        <f aca="false">IF(OR(B156="",N156=""),"",B156+N156)</f>
        <v/>
      </c>
      <c r="P156" s="18"/>
      <c r="Q156" s="21"/>
      <c r="R156" s="23" t="str">
        <f aca="false">IF(C156="","",M156-IF(Q156="",0,Q156))</f>
        <v/>
      </c>
      <c r="S156" s="26" t="str">
        <f aca="true">IF(C156="","",IF(R156&lt;=0.005,"Bezahlt",IF(Q156&gt;0,"Teilzahlung",IF(AND(O156&lt;&gt;"",O156&lt;TODAY()),"Überfällig","Offen"))))</f>
        <v/>
      </c>
      <c r="T156" s="19"/>
      <c r="U156" s="20"/>
    </row>
    <row r="157" customFormat="false" ht="15.75" hidden="false" customHeight="true" outlineLevel="0" collapsed="false">
      <c r="A157" s="17" t="str">
        <f aca="false">IF(C157="","",COUNTA($C$13:C157))</f>
        <v/>
      </c>
      <c r="B157" s="18"/>
      <c r="C157" s="19"/>
      <c r="D157" s="20"/>
      <c r="E157" s="17" t="str">
        <f aca="false">IF(D157="","",IFERROR(INDEX(Stammdaten!$B$6:$B$17,MATCH(D157,Stammdaten!$C$6:$C$17,0)),"?"))</f>
        <v/>
      </c>
      <c r="F157" s="17" t="str">
        <f aca="false">IF(D157="","",IFERROR(INDEX(Stammdaten!$D$6:$D$17,MATCH(D157,Stammdaten!$C$6:$C$17,0)),"?"))</f>
        <v/>
      </c>
      <c r="G157" s="20"/>
      <c r="H157" s="18"/>
      <c r="I157" s="20"/>
      <c r="J157" s="21"/>
      <c r="K157" s="22"/>
      <c r="L157" s="23" t="str">
        <f aca="false">IF(J157="","",ROUND(J157*K157,2))</f>
        <v/>
      </c>
      <c r="M157" s="23" t="str">
        <f aca="false">IF(J157="","",J157+L157)</f>
        <v/>
      </c>
      <c r="N157" s="24" t="str">
        <f aca="false">IF(D157="","",IFERROR(INDEX(Stammdaten!$E$6:$E$17,MATCH(D157,Stammdaten!$C$6:$C$17,0)),14))</f>
        <v/>
      </c>
      <c r="O157" s="25" t="str">
        <f aca="false">IF(OR(B157="",N157=""),"",B157+N157)</f>
        <v/>
      </c>
      <c r="P157" s="18"/>
      <c r="Q157" s="21"/>
      <c r="R157" s="23" t="str">
        <f aca="false">IF(C157="","",M157-IF(Q157="",0,Q157))</f>
        <v/>
      </c>
      <c r="S157" s="26" t="str">
        <f aca="true">IF(C157="","",IF(R157&lt;=0.005,"Bezahlt",IF(Q157&gt;0,"Teilzahlung",IF(AND(O157&lt;&gt;"",O157&lt;TODAY()),"Überfällig","Offen"))))</f>
        <v/>
      </c>
      <c r="T157" s="19"/>
      <c r="U157" s="20"/>
    </row>
    <row r="158" customFormat="false" ht="15.75" hidden="false" customHeight="true" outlineLevel="0" collapsed="false">
      <c r="A158" s="17" t="str">
        <f aca="false">IF(C158="","",COUNTA($C$13:C158))</f>
        <v/>
      </c>
      <c r="B158" s="18"/>
      <c r="C158" s="19"/>
      <c r="D158" s="20"/>
      <c r="E158" s="17" t="str">
        <f aca="false">IF(D158="","",IFERROR(INDEX(Stammdaten!$B$6:$B$17,MATCH(D158,Stammdaten!$C$6:$C$17,0)),"?"))</f>
        <v/>
      </c>
      <c r="F158" s="17" t="str">
        <f aca="false">IF(D158="","",IFERROR(INDEX(Stammdaten!$D$6:$D$17,MATCH(D158,Stammdaten!$C$6:$C$17,0)),"?"))</f>
        <v/>
      </c>
      <c r="G158" s="20"/>
      <c r="H158" s="18"/>
      <c r="I158" s="20"/>
      <c r="J158" s="21"/>
      <c r="K158" s="22"/>
      <c r="L158" s="23" t="str">
        <f aca="false">IF(J158="","",ROUND(J158*K158,2))</f>
        <v/>
      </c>
      <c r="M158" s="23" t="str">
        <f aca="false">IF(J158="","",J158+L158)</f>
        <v/>
      </c>
      <c r="N158" s="24" t="str">
        <f aca="false">IF(D158="","",IFERROR(INDEX(Stammdaten!$E$6:$E$17,MATCH(D158,Stammdaten!$C$6:$C$17,0)),14))</f>
        <v/>
      </c>
      <c r="O158" s="25" t="str">
        <f aca="false">IF(OR(B158="",N158=""),"",B158+N158)</f>
        <v/>
      </c>
      <c r="P158" s="18"/>
      <c r="Q158" s="21"/>
      <c r="R158" s="23" t="str">
        <f aca="false">IF(C158="","",M158-IF(Q158="",0,Q158))</f>
        <v/>
      </c>
      <c r="S158" s="26" t="str">
        <f aca="true">IF(C158="","",IF(R158&lt;=0.005,"Bezahlt",IF(Q158&gt;0,"Teilzahlung",IF(AND(O158&lt;&gt;"",O158&lt;TODAY()),"Überfällig","Offen"))))</f>
        <v/>
      </c>
      <c r="T158" s="19"/>
      <c r="U158" s="20"/>
    </row>
    <row r="159" customFormat="false" ht="15.75" hidden="false" customHeight="true" outlineLevel="0" collapsed="false">
      <c r="A159" s="17" t="str">
        <f aca="false">IF(C159="","",COUNTA($C$13:C159))</f>
        <v/>
      </c>
      <c r="B159" s="18"/>
      <c r="C159" s="19"/>
      <c r="D159" s="20"/>
      <c r="E159" s="17" t="str">
        <f aca="false">IF(D159="","",IFERROR(INDEX(Stammdaten!$B$6:$B$17,MATCH(D159,Stammdaten!$C$6:$C$17,0)),"?"))</f>
        <v/>
      </c>
      <c r="F159" s="17" t="str">
        <f aca="false">IF(D159="","",IFERROR(INDEX(Stammdaten!$D$6:$D$17,MATCH(D159,Stammdaten!$C$6:$C$17,0)),"?"))</f>
        <v/>
      </c>
      <c r="G159" s="20"/>
      <c r="H159" s="18"/>
      <c r="I159" s="20"/>
      <c r="J159" s="21"/>
      <c r="K159" s="22"/>
      <c r="L159" s="23" t="str">
        <f aca="false">IF(J159="","",ROUND(J159*K159,2))</f>
        <v/>
      </c>
      <c r="M159" s="23" t="str">
        <f aca="false">IF(J159="","",J159+L159)</f>
        <v/>
      </c>
      <c r="N159" s="24" t="str">
        <f aca="false">IF(D159="","",IFERROR(INDEX(Stammdaten!$E$6:$E$17,MATCH(D159,Stammdaten!$C$6:$C$17,0)),14))</f>
        <v/>
      </c>
      <c r="O159" s="25" t="str">
        <f aca="false">IF(OR(B159="",N159=""),"",B159+N159)</f>
        <v/>
      </c>
      <c r="P159" s="18"/>
      <c r="Q159" s="21"/>
      <c r="R159" s="23" t="str">
        <f aca="false">IF(C159="","",M159-IF(Q159="",0,Q159))</f>
        <v/>
      </c>
      <c r="S159" s="26" t="str">
        <f aca="true">IF(C159="","",IF(R159&lt;=0.005,"Bezahlt",IF(Q159&gt;0,"Teilzahlung",IF(AND(O159&lt;&gt;"",O159&lt;TODAY()),"Überfällig","Offen"))))</f>
        <v/>
      </c>
      <c r="T159" s="19"/>
      <c r="U159" s="20"/>
    </row>
    <row r="160" customFormat="false" ht="15.75" hidden="false" customHeight="true" outlineLevel="0" collapsed="false">
      <c r="A160" s="17" t="str">
        <f aca="false">IF(C160="","",COUNTA($C$13:C160))</f>
        <v/>
      </c>
      <c r="B160" s="18"/>
      <c r="C160" s="19"/>
      <c r="D160" s="20"/>
      <c r="E160" s="17" t="str">
        <f aca="false">IF(D160="","",IFERROR(INDEX(Stammdaten!$B$6:$B$17,MATCH(D160,Stammdaten!$C$6:$C$17,0)),"?"))</f>
        <v/>
      </c>
      <c r="F160" s="17" t="str">
        <f aca="false">IF(D160="","",IFERROR(INDEX(Stammdaten!$D$6:$D$17,MATCH(D160,Stammdaten!$C$6:$C$17,0)),"?"))</f>
        <v/>
      </c>
      <c r="G160" s="20"/>
      <c r="H160" s="18"/>
      <c r="I160" s="20"/>
      <c r="J160" s="21"/>
      <c r="K160" s="22"/>
      <c r="L160" s="23" t="str">
        <f aca="false">IF(J160="","",ROUND(J160*K160,2))</f>
        <v/>
      </c>
      <c r="M160" s="23" t="str">
        <f aca="false">IF(J160="","",J160+L160)</f>
        <v/>
      </c>
      <c r="N160" s="24" t="str">
        <f aca="false">IF(D160="","",IFERROR(INDEX(Stammdaten!$E$6:$E$17,MATCH(D160,Stammdaten!$C$6:$C$17,0)),14))</f>
        <v/>
      </c>
      <c r="O160" s="25" t="str">
        <f aca="false">IF(OR(B160="",N160=""),"",B160+N160)</f>
        <v/>
      </c>
      <c r="P160" s="18"/>
      <c r="Q160" s="21"/>
      <c r="R160" s="23" t="str">
        <f aca="false">IF(C160="","",M160-IF(Q160="",0,Q160))</f>
        <v/>
      </c>
      <c r="S160" s="26" t="str">
        <f aca="true">IF(C160="","",IF(R160&lt;=0.005,"Bezahlt",IF(Q160&gt;0,"Teilzahlung",IF(AND(O160&lt;&gt;"",O160&lt;TODAY()),"Überfällig","Offen"))))</f>
        <v/>
      </c>
      <c r="T160" s="19"/>
      <c r="U160" s="20"/>
    </row>
    <row r="161" customFormat="false" ht="15.75" hidden="false" customHeight="true" outlineLevel="0" collapsed="false">
      <c r="A161" s="17" t="str">
        <f aca="false">IF(C161="","",COUNTA($C$13:C161))</f>
        <v/>
      </c>
      <c r="B161" s="18"/>
      <c r="C161" s="19"/>
      <c r="D161" s="20"/>
      <c r="E161" s="17" t="str">
        <f aca="false">IF(D161="","",IFERROR(INDEX(Stammdaten!$B$6:$B$17,MATCH(D161,Stammdaten!$C$6:$C$17,0)),"?"))</f>
        <v/>
      </c>
      <c r="F161" s="17" t="str">
        <f aca="false">IF(D161="","",IFERROR(INDEX(Stammdaten!$D$6:$D$17,MATCH(D161,Stammdaten!$C$6:$C$17,0)),"?"))</f>
        <v/>
      </c>
      <c r="G161" s="20"/>
      <c r="H161" s="18"/>
      <c r="I161" s="20"/>
      <c r="J161" s="21"/>
      <c r="K161" s="22"/>
      <c r="L161" s="23" t="str">
        <f aca="false">IF(J161="","",ROUND(J161*K161,2))</f>
        <v/>
      </c>
      <c r="M161" s="23" t="str">
        <f aca="false">IF(J161="","",J161+L161)</f>
        <v/>
      </c>
      <c r="N161" s="24" t="str">
        <f aca="false">IF(D161="","",IFERROR(INDEX(Stammdaten!$E$6:$E$17,MATCH(D161,Stammdaten!$C$6:$C$17,0)),14))</f>
        <v/>
      </c>
      <c r="O161" s="25" t="str">
        <f aca="false">IF(OR(B161="",N161=""),"",B161+N161)</f>
        <v/>
      </c>
      <c r="P161" s="18"/>
      <c r="Q161" s="21"/>
      <c r="R161" s="23" t="str">
        <f aca="false">IF(C161="","",M161-IF(Q161="",0,Q161))</f>
        <v/>
      </c>
      <c r="S161" s="26" t="str">
        <f aca="true">IF(C161="","",IF(R161&lt;=0.005,"Bezahlt",IF(Q161&gt;0,"Teilzahlung",IF(AND(O161&lt;&gt;"",O161&lt;TODAY()),"Überfällig","Offen"))))</f>
        <v/>
      </c>
      <c r="T161" s="19"/>
      <c r="U161" s="20"/>
    </row>
    <row r="162" customFormat="false" ht="15.75" hidden="false" customHeight="true" outlineLevel="0" collapsed="false">
      <c r="A162" s="17" t="str">
        <f aca="false">IF(C162="","",COUNTA($C$13:C162))</f>
        <v/>
      </c>
      <c r="B162" s="18"/>
      <c r="C162" s="19"/>
      <c r="D162" s="20"/>
      <c r="E162" s="17" t="str">
        <f aca="false">IF(D162="","",IFERROR(INDEX(Stammdaten!$B$6:$B$17,MATCH(D162,Stammdaten!$C$6:$C$17,0)),"?"))</f>
        <v/>
      </c>
      <c r="F162" s="17" t="str">
        <f aca="false">IF(D162="","",IFERROR(INDEX(Stammdaten!$D$6:$D$17,MATCH(D162,Stammdaten!$C$6:$C$17,0)),"?"))</f>
        <v/>
      </c>
      <c r="G162" s="20"/>
      <c r="H162" s="18"/>
      <c r="I162" s="20"/>
      <c r="J162" s="21"/>
      <c r="K162" s="22"/>
      <c r="L162" s="23" t="str">
        <f aca="false">IF(J162="","",ROUND(J162*K162,2))</f>
        <v/>
      </c>
      <c r="M162" s="23" t="str">
        <f aca="false">IF(J162="","",J162+L162)</f>
        <v/>
      </c>
      <c r="N162" s="24" t="str">
        <f aca="false">IF(D162="","",IFERROR(INDEX(Stammdaten!$E$6:$E$17,MATCH(D162,Stammdaten!$C$6:$C$17,0)),14))</f>
        <v/>
      </c>
      <c r="O162" s="25" t="str">
        <f aca="false">IF(OR(B162="",N162=""),"",B162+N162)</f>
        <v/>
      </c>
      <c r="P162" s="18"/>
      <c r="Q162" s="21"/>
      <c r="R162" s="23" t="str">
        <f aca="false">IF(C162="","",M162-IF(Q162="",0,Q162))</f>
        <v/>
      </c>
      <c r="S162" s="26" t="str">
        <f aca="true">IF(C162="","",IF(R162&lt;=0.005,"Bezahlt",IF(Q162&gt;0,"Teilzahlung",IF(AND(O162&lt;&gt;"",O162&lt;TODAY()),"Überfällig","Offen"))))</f>
        <v/>
      </c>
      <c r="T162" s="19"/>
      <c r="U162" s="20"/>
    </row>
    <row r="163" customFormat="false" ht="15.75" hidden="false" customHeight="true" outlineLevel="0" collapsed="false">
      <c r="A163" s="17" t="str">
        <f aca="false">IF(C163="","",COUNTA($C$13:C163))</f>
        <v/>
      </c>
      <c r="B163" s="18"/>
      <c r="C163" s="19"/>
      <c r="D163" s="20"/>
      <c r="E163" s="17" t="str">
        <f aca="false">IF(D163="","",IFERROR(INDEX(Stammdaten!$B$6:$B$17,MATCH(D163,Stammdaten!$C$6:$C$17,0)),"?"))</f>
        <v/>
      </c>
      <c r="F163" s="17" t="str">
        <f aca="false">IF(D163="","",IFERROR(INDEX(Stammdaten!$D$6:$D$17,MATCH(D163,Stammdaten!$C$6:$C$17,0)),"?"))</f>
        <v/>
      </c>
      <c r="G163" s="20"/>
      <c r="H163" s="18"/>
      <c r="I163" s="20"/>
      <c r="J163" s="21"/>
      <c r="K163" s="22"/>
      <c r="L163" s="23" t="str">
        <f aca="false">IF(J163="","",ROUND(J163*K163,2))</f>
        <v/>
      </c>
      <c r="M163" s="23" t="str">
        <f aca="false">IF(J163="","",J163+L163)</f>
        <v/>
      </c>
      <c r="N163" s="24" t="str">
        <f aca="false">IF(D163="","",IFERROR(INDEX(Stammdaten!$E$6:$E$17,MATCH(D163,Stammdaten!$C$6:$C$17,0)),14))</f>
        <v/>
      </c>
      <c r="O163" s="25" t="str">
        <f aca="false">IF(OR(B163="",N163=""),"",B163+N163)</f>
        <v/>
      </c>
      <c r="P163" s="18"/>
      <c r="Q163" s="21"/>
      <c r="R163" s="23" t="str">
        <f aca="false">IF(C163="","",M163-IF(Q163="",0,Q163))</f>
        <v/>
      </c>
      <c r="S163" s="26" t="str">
        <f aca="true">IF(C163="","",IF(R163&lt;=0.005,"Bezahlt",IF(Q163&gt;0,"Teilzahlung",IF(AND(O163&lt;&gt;"",O163&lt;TODAY()),"Überfällig","Offen"))))</f>
        <v/>
      </c>
      <c r="T163" s="19"/>
      <c r="U163" s="20"/>
    </row>
    <row r="164" customFormat="false" ht="15.75" hidden="false" customHeight="true" outlineLevel="0" collapsed="false">
      <c r="A164" s="17" t="str">
        <f aca="false">IF(C164="","",COUNTA($C$13:C164))</f>
        <v/>
      </c>
      <c r="B164" s="18"/>
      <c r="C164" s="19"/>
      <c r="D164" s="20"/>
      <c r="E164" s="17" t="str">
        <f aca="false">IF(D164="","",IFERROR(INDEX(Stammdaten!$B$6:$B$17,MATCH(D164,Stammdaten!$C$6:$C$17,0)),"?"))</f>
        <v/>
      </c>
      <c r="F164" s="17" t="str">
        <f aca="false">IF(D164="","",IFERROR(INDEX(Stammdaten!$D$6:$D$17,MATCH(D164,Stammdaten!$C$6:$C$17,0)),"?"))</f>
        <v/>
      </c>
      <c r="G164" s="20"/>
      <c r="H164" s="18"/>
      <c r="I164" s="20"/>
      <c r="J164" s="21"/>
      <c r="K164" s="22"/>
      <c r="L164" s="23" t="str">
        <f aca="false">IF(J164="","",ROUND(J164*K164,2))</f>
        <v/>
      </c>
      <c r="M164" s="23" t="str">
        <f aca="false">IF(J164="","",J164+L164)</f>
        <v/>
      </c>
      <c r="N164" s="24" t="str">
        <f aca="false">IF(D164="","",IFERROR(INDEX(Stammdaten!$E$6:$E$17,MATCH(D164,Stammdaten!$C$6:$C$17,0)),14))</f>
        <v/>
      </c>
      <c r="O164" s="25" t="str">
        <f aca="false">IF(OR(B164="",N164=""),"",B164+N164)</f>
        <v/>
      </c>
      <c r="P164" s="18"/>
      <c r="Q164" s="21"/>
      <c r="R164" s="23" t="str">
        <f aca="false">IF(C164="","",M164-IF(Q164="",0,Q164))</f>
        <v/>
      </c>
      <c r="S164" s="26" t="str">
        <f aca="true">IF(C164="","",IF(R164&lt;=0.005,"Bezahlt",IF(Q164&gt;0,"Teilzahlung",IF(AND(O164&lt;&gt;"",O164&lt;TODAY()),"Überfällig","Offen"))))</f>
        <v/>
      </c>
      <c r="T164" s="19"/>
      <c r="U164" s="20"/>
    </row>
    <row r="165" customFormat="false" ht="15.75" hidden="false" customHeight="true" outlineLevel="0" collapsed="false">
      <c r="A165" s="17" t="str">
        <f aca="false">IF(C165="","",COUNTA($C$13:C165))</f>
        <v/>
      </c>
      <c r="B165" s="18"/>
      <c r="C165" s="19"/>
      <c r="D165" s="20"/>
      <c r="E165" s="17" t="str">
        <f aca="false">IF(D165="","",IFERROR(INDEX(Stammdaten!$B$6:$B$17,MATCH(D165,Stammdaten!$C$6:$C$17,0)),"?"))</f>
        <v/>
      </c>
      <c r="F165" s="17" t="str">
        <f aca="false">IF(D165="","",IFERROR(INDEX(Stammdaten!$D$6:$D$17,MATCH(D165,Stammdaten!$C$6:$C$17,0)),"?"))</f>
        <v/>
      </c>
      <c r="G165" s="20"/>
      <c r="H165" s="18"/>
      <c r="I165" s="20"/>
      <c r="J165" s="21"/>
      <c r="K165" s="22"/>
      <c r="L165" s="23" t="str">
        <f aca="false">IF(J165="","",ROUND(J165*K165,2))</f>
        <v/>
      </c>
      <c r="M165" s="23" t="str">
        <f aca="false">IF(J165="","",J165+L165)</f>
        <v/>
      </c>
      <c r="N165" s="24" t="str">
        <f aca="false">IF(D165="","",IFERROR(INDEX(Stammdaten!$E$6:$E$17,MATCH(D165,Stammdaten!$C$6:$C$17,0)),14))</f>
        <v/>
      </c>
      <c r="O165" s="25" t="str">
        <f aca="false">IF(OR(B165="",N165=""),"",B165+N165)</f>
        <v/>
      </c>
      <c r="P165" s="18"/>
      <c r="Q165" s="21"/>
      <c r="R165" s="23" t="str">
        <f aca="false">IF(C165="","",M165-IF(Q165="",0,Q165))</f>
        <v/>
      </c>
      <c r="S165" s="26" t="str">
        <f aca="true">IF(C165="","",IF(R165&lt;=0.005,"Bezahlt",IF(Q165&gt;0,"Teilzahlung",IF(AND(O165&lt;&gt;"",O165&lt;TODAY()),"Überfällig","Offen"))))</f>
        <v/>
      </c>
      <c r="T165" s="19"/>
      <c r="U165" s="20"/>
    </row>
    <row r="166" customFormat="false" ht="15.75" hidden="false" customHeight="true" outlineLevel="0" collapsed="false">
      <c r="A166" s="17" t="str">
        <f aca="false">IF(C166="","",COUNTA($C$13:C166))</f>
        <v/>
      </c>
      <c r="B166" s="18"/>
      <c r="C166" s="19"/>
      <c r="D166" s="20"/>
      <c r="E166" s="17" t="str">
        <f aca="false">IF(D166="","",IFERROR(INDEX(Stammdaten!$B$6:$B$17,MATCH(D166,Stammdaten!$C$6:$C$17,0)),"?"))</f>
        <v/>
      </c>
      <c r="F166" s="17" t="str">
        <f aca="false">IF(D166="","",IFERROR(INDEX(Stammdaten!$D$6:$D$17,MATCH(D166,Stammdaten!$C$6:$C$17,0)),"?"))</f>
        <v/>
      </c>
      <c r="G166" s="20"/>
      <c r="H166" s="18"/>
      <c r="I166" s="20"/>
      <c r="J166" s="21"/>
      <c r="K166" s="22"/>
      <c r="L166" s="23" t="str">
        <f aca="false">IF(J166="","",ROUND(J166*K166,2))</f>
        <v/>
      </c>
      <c r="M166" s="23" t="str">
        <f aca="false">IF(J166="","",J166+L166)</f>
        <v/>
      </c>
      <c r="N166" s="24" t="str">
        <f aca="false">IF(D166="","",IFERROR(INDEX(Stammdaten!$E$6:$E$17,MATCH(D166,Stammdaten!$C$6:$C$17,0)),14))</f>
        <v/>
      </c>
      <c r="O166" s="25" t="str">
        <f aca="false">IF(OR(B166="",N166=""),"",B166+N166)</f>
        <v/>
      </c>
      <c r="P166" s="18"/>
      <c r="Q166" s="21"/>
      <c r="R166" s="23" t="str">
        <f aca="false">IF(C166="","",M166-IF(Q166="",0,Q166))</f>
        <v/>
      </c>
      <c r="S166" s="26" t="str">
        <f aca="true">IF(C166="","",IF(R166&lt;=0.005,"Bezahlt",IF(Q166&gt;0,"Teilzahlung",IF(AND(O166&lt;&gt;"",O166&lt;TODAY()),"Überfällig","Offen"))))</f>
        <v/>
      </c>
      <c r="T166" s="19"/>
      <c r="U166" s="20"/>
    </row>
    <row r="167" customFormat="false" ht="15.75" hidden="false" customHeight="true" outlineLevel="0" collapsed="false">
      <c r="A167" s="17" t="str">
        <f aca="false">IF(C167="","",COUNTA($C$13:C167))</f>
        <v/>
      </c>
      <c r="B167" s="18"/>
      <c r="C167" s="19"/>
      <c r="D167" s="20"/>
      <c r="E167" s="17" t="str">
        <f aca="false">IF(D167="","",IFERROR(INDEX(Stammdaten!$B$6:$B$17,MATCH(D167,Stammdaten!$C$6:$C$17,0)),"?"))</f>
        <v/>
      </c>
      <c r="F167" s="17" t="str">
        <f aca="false">IF(D167="","",IFERROR(INDEX(Stammdaten!$D$6:$D$17,MATCH(D167,Stammdaten!$C$6:$C$17,0)),"?"))</f>
        <v/>
      </c>
      <c r="G167" s="20"/>
      <c r="H167" s="18"/>
      <c r="I167" s="20"/>
      <c r="J167" s="21"/>
      <c r="K167" s="22"/>
      <c r="L167" s="23" t="str">
        <f aca="false">IF(J167="","",ROUND(J167*K167,2))</f>
        <v/>
      </c>
      <c r="M167" s="23" t="str">
        <f aca="false">IF(J167="","",J167+L167)</f>
        <v/>
      </c>
      <c r="N167" s="24" t="str">
        <f aca="false">IF(D167="","",IFERROR(INDEX(Stammdaten!$E$6:$E$17,MATCH(D167,Stammdaten!$C$6:$C$17,0)),14))</f>
        <v/>
      </c>
      <c r="O167" s="25" t="str">
        <f aca="false">IF(OR(B167="",N167=""),"",B167+N167)</f>
        <v/>
      </c>
      <c r="P167" s="18"/>
      <c r="Q167" s="21"/>
      <c r="R167" s="23" t="str">
        <f aca="false">IF(C167="","",M167-IF(Q167="",0,Q167))</f>
        <v/>
      </c>
      <c r="S167" s="26" t="str">
        <f aca="true">IF(C167="","",IF(R167&lt;=0.005,"Bezahlt",IF(Q167&gt;0,"Teilzahlung",IF(AND(O167&lt;&gt;"",O167&lt;TODAY()),"Überfällig","Offen"))))</f>
        <v/>
      </c>
      <c r="T167" s="19"/>
      <c r="U167" s="20"/>
    </row>
    <row r="168" customFormat="false" ht="15.75" hidden="false" customHeight="true" outlineLevel="0" collapsed="false">
      <c r="A168" s="17" t="str">
        <f aca="false">IF(C168="","",COUNTA($C$13:C168))</f>
        <v/>
      </c>
      <c r="B168" s="18"/>
      <c r="C168" s="19"/>
      <c r="D168" s="20"/>
      <c r="E168" s="17" t="str">
        <f aca="false">IF(D168="","",IFERROR(INDEX(Stammdaten!$B$6:$B$17,MATCH(D168,Stammdaten!$C$6:$C$17,0)),"?"))</f>
        <v/>
      </c>
      <c r="F168" s="17" t="str">
        <f aca="false">IF(D168="","",IFERROR(INDEX(Stammdaten!$D$6:$D$17,MATCH(D168,Stammdaten!$C$6:$C$17,0)),"?"))</f>
        <v/>
      </c>
      <c r="G168" s="20"/>
      <c r="H168" s="18"/>
      <c r="I168" s="20"/>
      <c r="J168" s="21"/>
      <c r="K168" s="22"/>
      <c r="L168" s="23" t="str">
        <f aca="false">IF(J168="","",ROUND(J168*K168,2))</f>
        <v/>
      </c>
      <c r="M168" s="23" t="str">
        <f aca="false">IF(J168="","",J168+L168)</f>
        <v/>
      </c>
      <c r="N168" s="24" t="str">
        <f aca="false">IF(D168="","",IFERROR(INDEX(Stammdaten!$E$6:$E$17,MATCH(D168,Stammdaten!$C$6:$C$17,0)),14))</f>
        <v/>
      </c>
      <c r="O168" s="25" t="str">
        <f aca="false">IF(OR(B168="",N168=""),"",B168+N168)</f>
        <v/>
      </c>
      <c r="P168" s="18"/>
      <c r="Q168" s="21"/>
      <c r="R168" s="23" t="str">
        <f aca="false">IF(C168="","",M168-IF(Q168="",0,Q168))</f>
        <v/>
      </c>
      <c r="S168" s="26" t="str">
        <f aca="true">IF(C168="","",IF(R168&lt;=0.005,"Bezahlt",IF(Q168&gt;0,"Teilzahlung",IF(AND(O168&lt;&gt;"",O168&lt;TODAY()),"Überfällig","Offen"))))</f>
        <v/>
      </c>
      <c r="T168" s="19"/>
      <c r="U168" s="20"/>
    </row>
    <row r="169" customFormat="false" ht="15.75" hidden="false" customHeight="true" outlineLevel="0" collapsed="false">
      <c r="A169" s="17" t="str">
        <f aca="false">IF(C169="","",COUNTA($C$13:C169))</f>
        <v/>
      </c>
      <c r="B169" s="18"/>
      <c r="C169" s="19"/>
      <c r="D169" s="20"/>
      <c r="E169" s="17" t="str">
        <f aca="false">IF(D169="","",IFERROR(INDEX(Stammdaten!$B$6:$B$17,MATCH(D169,Stammdaten!$C$6:$C$17,0)),"?"))</f>
        <v/>
      </c>
      <c r="F169" s="17" t="str">
        <f aca="false">IF(D169="","",IFERROR(INDEX(Stammdaten!$D$6:$D$17,MATCH(D169,Stammdaten!$C$6:$C$17,0)),"?"))</f>
        <v/>
      </c>
      <c r="G169" s="20"/>
      <c r="H169" s="18"/>
      <c r="I169" s="20"/>
      <c r="J169" s="21"/>
      <c r="K169" s="22"/>
      <c r="L169" s="23" t="str">
        <f aca="false">IF(J169="","",ROUND(J169*K169,2))</f>
        <v/>
      </c>
      <c r="M169" s="23" t="str">
        <f aca="false">IF(J169="","",J169+L169)</f>
        <v/>
      </c>
      <c r="N169" s="24" t="str">
        <f aca="false">IF(D169="","",IFERROR(INDEX(Stammdaten!$E$6:$E$17,MATCH(D169,Stammdaten!$C$6:$C$17,0)),14))</f>
        <v/>
      </c>
      <c r="O169" s="25" t="str">
        <f aca="false">IF(OR(B169="",N169=""),"",B169+N169)</f>
        <v/>
      </c>
      <c r="P169" s="18"/>
      <c r="Q169" s="21"/>
      <c r="R169" s="23" t="str">
        <f aca="false">IF(C169="","",M169-IF(Q169="",0,Q169))</f>
        <v/>
      </c>
      <c r="S169" s="26" t="str">
        <f aca="true">IF(C169="","",IF(R169&lt;=0.005,"Bezahlt",IF(Q169&gt;0,"Teilzahlung",IF(AND(O169&lt;&gt;"",O169&lt;TODAY()),"Überfällig","Offen"))))</f>
        <v/>
      </c>
      <c r="T169" s="19"/>
      <c r="U169" s="20"/>
    </row>
    <row r="170" customFormat="false" ht="15.75" hidden="false" customHeight="true" outlineLevel="0" collapsed="false">
      <c r="A170" s="17" t="str">
        <f aca="false">IF(C170="","",COUNTA($C$13:C170))</f>
        <v/>
      </c>
      <c r="B170" s="18"/>
      <c r="C170" s="19"/>
      <c r="D170" s="20"/>
      <c r="E170" s="17" t="str">
        <f aca="false">IF(D170="","",IFERROR(INDEX(Stammdaten!$B$6:$B$17,MATCH(D170,Stammdaten!$C$6:$C$17,0)),"?"))</f>
        <v/>
      </c>
      <c r="F170" s="17" t="str">
        <f aca="false">IF(D170="","",IFERROR(INDEX(Stammdaten!$D$6:$D$17,MATCH(D170,Stammdaten!$C$6:$C$17,0)),"?"))</f>
        <v/>
      </c>
      <c r="G170" s="20"/>
      <c r="H170" s="18"/>
      <c r="I170" s="20"/>
      <c r="J170" s="21"/>
      <c r="K170" s="22"/>
      <c r="L170" s="23" t="str">
        <f aca="false">IF(J170="","",ROUND(J170*K170,2))</f>
        <v/>
      </c>
      <c r="M170" s="23" t="str">
        <f aca="false">IF(J170="","",J170+L170)</f>
        <v/>
      </c>
      <c r="N170" s="24" t="str">
        <f aca="false">IF(D170="","",IFERROR(INDEX(Stammdaten!$E$6:$E$17,MATCH(D170,Stammdaten!$C$6:$C$17,0)),14))</f>
        <v/>
      </c>
      <c r="O170" s="25" t="str">
        <f aca="false">IF(OR(B170="",N170=""),"",B170+N170)</f>
        <v/>
      </c>
      <c r="P170" s="18"/>
      <c r="Q170" s="21"/>
      <c r="R170" s="23" t="str">
        <f aca="false">IF(C170="","",M170-IF(Q170="",0,Q170))</f>
        <v/>
      </c>
      <c r="S170" s="26" t="str">
        <f aca="true">IF(C170="","",IF(R170&lt;=0.005,"Bezahlt",IF(Q170&gt;0,"Teilzahlung",IF(AND(O170&lt;&gt;"",O170&lt;TODAY()),"Überfällig","Offen"))))</f>
        <v/>
      </c>
      <c r="T170" s="19"/>
      <c r="U170" s="20"/>
    </row>
    <row r="171" customFormat="false" ht="15.75" hidden="false" customHeight="true" outlineLevel="0" collapsed="false">
      <c r="A171" s="17" t="str">
        <f aca="false">IF(C171="","",COUNTA($C$13:C171))</f>
        <v/>
      </c>
      <c r="B171" s="18"/>
      <c r="C171" s="19"/>
      <c r="D171" s="20"/>
      <c r="E171" s="17" t="str">
        <f aca="false">IF(D171="","",IFERROR(INDEX(Stammdaten!$B$6:$B$17,MATCH(D171,Stammdaten!$C$6:$C$17,0)),"?"))</f>
        <v/>
      </c>
      <c r="F171" s="17" t="str">
        <f aca="false">IF(D171="","",IFERROR(INDEX(Stammdaten!$D$6:$D$17,MATCH(D171,Stammdaten!$C$6:$C$17,0)),"?"))</f>
        <v/>
      </c>
      <c r="G171" s="20"/>
      <c r="H171" s="18"/>
      <c r="I171" s="20"/>
      <c r="J171" s="21"/>
      <c r="K171" s="22"/>
      <c r="L171" s="23" t="str">
        <f aca="false">IF(J171="","",ROUND(J171*K171,2))</f>
        <v/>
      </c>
      <c r="M171" s="23" t="str">
        <f aca="false">IF(J171="","",J171+L171)</f>
        <v/>
      </c>
      <c r="N171" s="24" t="str">
        <f aca="false">IF(D171="","",IFERROR(INDEX(Stammdaten!$E$6:$E$17,MATCH(D171,Stammdaten!$C$6:$C$17,0)),14))</f>
        <v/>
      </c>
      <c r="O171" s="25" t="str">
        <f aca="false">IF(OR(B171="",N171=""),"",B171+N171)</f>
        <v/>
      </c>
      <c r="P171" s="18"/>
      <c r="Q171" s="21"/>
      <c r="R171" s="23" t="str">
        <f aca="false">IF(C171="","",M171-IF(Q171="",0,Q171))</f>
        <v/>
      </c>
      <c r="S171" s="26" t="str">
        <f aca="true">IF(C171="","",IF(R171&lt;=0.005,"Bezahlt",IF(Q171&gt;0,"Teilzahlung",IF(AND(O171&lt;&gt;"",O171&lt;TODAY()),"Überfällig","Offen"))))</f>
        <v/>
      </c>
      <c r="T171" s="19"/>
      <c r="U171" s="20"/>
    </row>
    <row r="172" customFormat="false" ht="15.75" hidden="false" customHeight="true" outlineLevel="0" collapsed="false">
      <c r="A172" s="17" t="str">
        <f aca="false">IF(C172="","",COUNTA($C$13:C172))</f>
        <v/>
      </c>
      <c r="B172" s="18"/>
      <c r="C172" s="19"/>
      <c r="D172" s="20"/>
      <c r="E172" s="17" t="str">
        <f aca="false">IF(D172="","",IFERROR(INDEX(Stammdaten!$B$6:$B$17,MATCH(D172,Stammdaten!$C$6:$C$17,0)),"?"))</f>
        <v/>
      </c>
      <c r="F172" s="17" t="str">
        <f aca="false">IF(D172="","",IFERROR(INDEX(Stammdaten!$D$6:$D$17,MATCH(D172,Stammdaten!$C$6:$C$17,0)),"?"))</f>
        <v/>
      </c>
      <c r="G172" s="20"/>
      <c r="H172" s="18"/>
      <c r="I172" s="20"/>
      <c r="J172" s="21"/>
      <c r="K172" s="22"/>
      <c r="L172" s="23" t="str">
        <f aca="false">IF(J172="","",ROUND(J172*K172,2))</f>
        <v/>
      </c>
      <c r="M172" s="23" t="str">
        <f aca="false">IF(J172="","",J172+L172)</f>
        <v/>
      </c>
      <c r="N172" s="24" t="str">
        <f aca="false">IF(D172="","",IFERROR(INDEX(Stammdaten!$E$6:$E$17,MATCH(D172,Stammdaten!$C$6:$C$17,0)),14))</f>
        <v/>
      </c>
      <c r="O172" s="25" t="str">
        <f aca="false">IF(OR(B172="",N172=""),"",B172+N172)</f>
        <v/>
      </c>
      <c r="P172" s="18"/>
      <c r="Q172" s="21"/>
      <c r="R172" s="23" t="str">
        <f aca="false">IF(C172="","",M172-IF(Q172="",0,Q172))</f>
        <v/>
      </c>
      <c r="S172" s="26" t="str">
        <f aca="true">IF(C172="","",IF(R172&lt;=0.005,"Bezahlt",IF(Q172&gt;0,"Teilzahlung",IF(AND(O172&lt;&gt;"",O172&lt;TODAY()),"Überfällig","Offen"))))</f>
        <v/>
      </c>
      <c r="T172" s="19"/>
      <c r="U172" s="20"/>
    </row>
    <row r="173" customFormat="false" ht="15.75" hidden="false" customHeight="true" outlineLevel="0" collapsed="false">
      <c r="A173" s="17" t="str">
        <f aca="false">IF(C173="","",COUNTA($C$13:C173))</f>
        <v/>
      </c>
      <c r="B173" s="18"/>
      <c r="C173" s="19"/>
      <c r="D173" s="20"/>
      <c r="E173" s="17" t="str">
        <f aca="false">IF(D173="","",IFERROR(INDEX(Stammdaten!$B$6:$B$17,MATCH(D173,Stammdaten!$C$6:$C$17,0)),"?"))</f>
        <v/>
      </c>
      <c r="F173" s="17" t="str">
        <f aca="false">IF(D173="","",IFERROR(INDEX(Stammdaten!$D$6:$D$17,MATCH(D173,Stammdaten!$C$6:$C$17,0)),"?"))</f>
        <v/>
      </c>
      <c r="G173" s="20"/>
      <c r="H173" s="18"/>
      <c r="I173" s="20"/>
      <c r="J173" s="21"/>
      <c r="K173" s="22"/>
      <c r="L173" s="23" t="str">
        <f aca="false">IF(J173="","",ROUND(J173*K173,2))</f>
        <v/>
      </c>
      <c r="M173" s="23" t="str">
        <f aca="false">IF(J173="","",J173+L173)</f>
        <v/>
      </c>
      <c r="N173" s="24" t="str">
        <f aca="false">IF(D173="","",IFERROR(INDEX(Stammdaten!$E$6:$E$17,MATCH(D173,Stammdaten!$C$6:$C$17,0)),14))</f>
        <v/>
      </c>
      <c r="O173" s="25" t="str">
        <f aca="false">IF(OR(B173="",N173=""),"",B173+N173)</f>
        <v/>
      </c>
      <c r="P173" s="18"/>
      <c r="Q173" s="21"/>
      <c r="R173" s="23" t="str">
        <f aca="false">IF(C173="","",M173-IF(Q173="",0,Q173))</f>
        <v/>
      </c>
      <c r="S173" s="26" t="str">
        <f aca="true">IF(C173="","",IF(R173&lt;=0.005,"Bezahlt",IF(Q173&gt;0,"Teilzahlung",IF(AND(O173&lt;&gt;"",O173&lt;TODAY()),"Überfällig","Offen"))))</f>
        <v/>
      </c>
      <c r="T173" s="19"/>
      <c r="U173" s="20"/>
    </row>
    <row r="174" customFormat="false" ht="15.75" hidden="false" customHeight="true" outlineLevel="0" collapsed="false">
      <c r="A174" s="17" t="str">
        <f aca="false">IF(C174="","",COUNTA($C$13:C174))</f>
        <v/>
      </c>
      <c r="B174" s="18"/>
      <c r="C174" s="19"/>
      <c r="D174" s="20"/>
      <c r="E174" s="17" t="str">
        <f aca="false">IF(D174="","",IFERROR(INDEX(Stammdaten!$B$6:$B$17,MATCH(D174,Stammdaten!$C$6:$C$17,0)),"?"))</f>
        <v/>
      </c>
      <c r="F174" s="17" t="str">
        <f aca="false">IF(D174="","",IFERROR(INDEX(Stammdaten!$D$6:$D$17,MATCH(D174,Stammdaten!$C$6:$C$17,0)),"?"))</f>
        <v/>
      </c>
      <c r="G174" s="20"/>
      <c r="H174" s="18"/>
      <c r="I174" s="20"/>
      <c r="J174" s="21"/>
      <c r="K174" s="22"/>
      <c r="L174" s="23" t="str">
        <f aca="false">IF(J174="","",ROUND(J174*K174,2))</f>
        <v/>
      </c>
      <c r="M174" s="23" t="str">
        <f aca="false">IF(J174="","",J174+L174)</f>
        <v/>
      </c>
      <c r="N174" s="24" t="str">
        <f aca="false">IF(D174="","",IFERROR(INDEX(Stammdaten!$E$6:$E$17,MATCH(D174,Stammdaten!$C$6:$C$17,0)),14))</f>
        <v/>
      </c>
      <c r="O174" s="25" t="str">
        <f aca="false">IF(OR(B174="",N174=""),"",B174+N174)</f>
        <v/>
      </c>
      <c r="P174" s="18"/>
      <c r="Q174" s="21"/>
      <c r="R174" s="23" t="str">
        <f aca="false">IF(C174="","",M174-IF(Q174="",0,Q174))</f>
        <v/>
      </c>
      <c r="S174" s="26" t="str">
        <f aca="true">IF(C174="","",IF(R174&lt;=0.005,"Bezahlt",IF(Q174&gt;0,"Teilzahlung",IF(AND(O174&lt;&gt;"",O174&lt;TODAY()),"Überfällig","Offen"))))</f>
        <v/>
      </c>
      <c r="T174" s="19"/>
      <c r="U174" s="20"/>
    </row>
    <row r="175" customFormat="false" ht="15.75" hidden="false" customHeight="true" outlineLevel="0" collapsed="false">
      <c r="A175" s="17" t="str">
        <f aca="false">IF(C175="","",COUNTA($C$13:C175))</f>
        <v/>
      </c>
      <c r="B175" s="18"/>
      <c r="C175" s="19"/>
      <c r="D175" s="20"/>
      <c r="E175" s="17" t="str">
        <f aca="false">IF(D175="","",IFERROR(INDEX(Stammdaten!$B$6:$B$17,MATCH(D175,Stammdaten!$C$6:$C$17,0)),"?"))</f>
        <v/>
      </c>
      <c r="F175" s="17" t="str">
        <f aca="false">IF(D175="","",IFERROR(INDEX(Stammdaten!$D$6:$D$17,MATCH(D175,Stammdaten!$C$6:$C$17,0)),"?"))</f>
        <v/>
      </c>
      <c r="G175" s="20"/>
      <c r="H175" s="18"/>
      <c r="I175" s="20"/>
      <c r="J175" s="21"/>
      <c r="K175" s="22"/>
      <c r="L175" s="23" t="str">
        <f aca="false">IF(J175="","",ROUND(J175*K175,2))</f>
        <v/>
      </c>
      <c r="M175" s="23" t="str">
        <f aca="false">IF(J175="","",J175+L175)</f>
        <v/>
      </c>
      <c r="N175" s="24" t="str">
        <f aca="false">IF(D175="","",IFERROR(INDEX(Stammdaten!$E$6:$E$17,MATCH(D175,Stammdaten!$C$6:$C$17,0)),14))</f>
        <v/>
      </c>
      <c r="O175" s="25" t="str">
        <f aca="false">IF(OR(B175="",N175=""),"",B175+N175)</f>
        <v/>
      </c>
      <c r="P175" s="18"/>
      <c r="Q175" s="21"/>
      <c r="R175" s="23" t="str">
        <f aca="false">IF(C175="","",M175-IF(Q175="",0,Q175))</f>
        <v/>
      </c>
      <c r="S175" s="26" t="str">
        <f aca="true">IF(C175="","",IF(R175&lt;=0.005,"Bezahlt",IF(Q175&gt;0,"Teilzahlung",IF(AND(O175&lt;&gt;"",O175&lt;TODAY()),"Überfällig","Offen"))))</f>
        <v/>
      </c>
      <c r="T175" s="19"/>
      <c r="U175" s="20"/>
    </row>
    <row r="176" customFormat="false" ht="15.75" hidden="false" customHeight="true" outlineLevel="0" collapsed="false">
      <c r="A176" s="17" t="str">
        <f aca="false">IF(C176="","",COUNTA($C$13:C176))</f>
        <v/>
      </c>
      <c r="B176" s="18"/>
      <c r="C176" s="19"/>
      <c r="D176" s="20"/>
      <c r="E176" s="17" t="str">
        <f aca="false">IF(D176="","",IFERROR(INDEX(Stammdaten!$B$6:$B$17,MATCH(D176,Stammdaten!$C$6:$C$17,0)),"?"))</f>
        <v/>
      </c>
      <c r="F176" s="17" t="str">
        <f aca="false">IF(D176="","",IFERROR(INDEX(Stammdaten!$D$6:$D$17,MATCH(D176,Stammdaten!$C$6:$C$17,0)),"?"))</f>
        <v/>
      </c>
      <c r="G176" s="20"/>
      <c r="H176" s="18"/>
      <c r="I176" s="20"/>
      <c r="J176" s="21"/>
      <c r="K176" s="22"/>
      <c r="L176" s="23" t="str">
        <f aca="false">IF(J176="","",ROUND(J176*K176,2))</f>
        <v/>
      </c>
      <c r="M176" s="23" t="str">
        <f aca="false">IF(J176="","",J176+L176)</f>
        <v/>
      </c>
      <c r="N176" s="24" t="str">
        <f aca="false">IF(D176="","",IFERROR(INDEX(Stammdaten!$E$6:$E$17,MATCH(D176,Stammdaten!$C$6:$C$17,0)),14))</f>
        <v/>
      </c>
      <c r="O176" s="25" t="str">
        <f aca="false">IF(OR(B176="",N176=""),"",B176+N176)</f>
        <v/>
      </c>
      <c r="P176" s="18"/>
      <c r="Q176" s="21"/>
      <c r="R176" s="23" t="str">
        <f aca="false">IF(C176="","",M176-IF(Q176="",0,Q176))</f>
        <v/>
      </c>
      <c r="S176" s="26" t="str">
        <f aca="true">IF(C176="","",IF(R176&lt;=0.005,"Bezahlt",IF(Q176&gt;0,"Teilzahlung",IF(AND(O176&lt;&gt;"",O176&lt;TODAY()),"Überfällig","Offen"))))</f>
        <v/>
      </c>
      <c r="T176" s="19"/>
      <c r="U176" s="20"/>
    </row>
    <row r="177" customFormat="false" ht="15.75" hidden="false" customHeight="true" outlineLevel="0" collapsed="false">
      <c r="A177" s="17" t="str">
        <f aca="false">IF(C177="","",COUNTA($C$13:C177))</f>
        <v/>
      </c>
      <c r="B177" s="18"/>
      <c r="C177" s="19"/>
      <c r="D177" s="20"/>
      <c r="E177" s="17" t="str">
        <f aca="false">IF(D177="","",IFERROR(INDEX(Stammdaten!$B$6:$B$17,MATCH(D177,Stammdaten!$C$6:$C$17,0)),"?"))</f>
        <v/>
      </c>
      <c r="F177" s="17" t="str">
        <f aca="false">IF(D177="","",IFERROR(INDEX(Stammdaten!$D$6:$D$17,MATCH(D177,Stammdaten!$C$6:$C$17,0)),"?"))</f>
        <v/>
      </c>
      <c r="G177" s="20"/>
      <c r="H177" s="18"/>
      <c r="I177" s="20"/>
      <c r="J177" s="21"/>
      <c r="K177" s="22"/>
      <c r="L177" s="23" t="str">
        <f aca="false">IF(J177="","",ROUND(J177*K177,2))</f>
        <v/>
      </c>
      <c r="M177" s="23" t="str">
        <f aca="false">IF(J177="","",J177+L177)</f>
        <v/>
      </c>
      <c r="N177" s="24" t="str">
        <f aca="false">IF(D177="","",IFERROR(INDEX(Stammdaten!$E$6:$E$17,MATCH(D177,Stammdaten!$C$6:$C$17,0)),14))</f>
        <v/>
      </c>
      <c r="O177" s="25" t="str">
        <f aca="false">IF(OR(B177="",N177=""),"",B177+N177)</f>
        <v/>
      </c>
      <c r="P177" s="18"/>
      <c r="Q177" s="21"/>
      <c r="R177" s="23" t="str">
        <f aca="false">IF(C177="","",M177-IF(Q177="",0,Q177))</f>
        <v/>
      </c>
      <c r="S177" s="26" t="str">
        <f aca="true">IF(C177="","",IF(R177&lt;=0.005,"Bezahlt",IF(Q177&gt;0,"Teilzahlung",IF(AND(O177&lt;&gt;"",O177&lt;TODAY()),"Überfällig","Offen"))))</f>
        <v/>
      </c>
      <c r="T177" s="19"/>
      <c r="U177" s="20"/>
    </row>
    <row r="178" customFormat="false" ht="15.75" hidden="false" customHeight="true" outlineLevel="0" collapsed="false">
      <c r="A178" s="17" t="str">
        <f aca="false">IF(C178="","",COUNTA($C$13:C178))</f>
        <v/>
      </c>
      <c r="B178" s="18"/>
      <c r="C178" s="19"/>
      <c r="D178" s="20"/>
      <c r="E178" s="17" t="str">
        <f aca="false">IF(D178="","",IFERROR(INDEX(Stammdaten!$B$6:$B$17,MATCH(D178,Stammdaten!$C$6:$C$17,0)),"?"))</f>
        <v/>
      </c>
      <c r="F178" s="17" t="str">
        <f aca="false">IF(D178="","",IFERROR(INDEX(Stammdaten!$D$6:$D$17,MATCH(D178,Stammdaten!$C$6:$C$17,0)),"?"))</f>
        <v/>
      </c>
      <c r="G178" s="20"/>
      <c r="H178" s="18"/>
      <c r="I178" s="20"/>
      <c r="J178" s="21"/>
      <c r="K178" s="22"/>
      <c r="L178" s="23" t="str">
        <f aca="false">IF(J178="","",ROUND(J178*K178,2))</f>
        <v/>
      </c>
      <c r="M178" s="23" t="str">
        <f aca="false">IF(J178="","",J178+L178)</f>
        <v/>
      </c>
      <c r="N178" s="24" t="str">
        <f aca="false">IF(D178="","",IFERROR(INDEX(Stammdaten!$E$6:$E$17,MATCH(D178,Stammdaten!$C$6:$C$17,0)),14))</f>
        <v/>
      </c>
      <c r="O178" s="25" t="str">
        <f aca="false">IF(OR(B178="",N178=""),"",B178+N178)</f>
        <v/>
      </c>
      <c r="P178" s="18"/>
      <c r="Q178" s="21"/>
      <c r="R178" s="23" t="str">
        <f aca="false">IF(C178="","",M178-IF(Q178="",0,Q178))</f>
        <v/>
      </c>
      <c r="S178" s="26" t="str">
        <f aca="true">IF(C178="","",IF(R178&lt;=0.005,"Bezahlt",IF(Q178&gt;0,"Teilzahlung",IF(AND(O178&lt;&gt;"",O178&lt;TODAY()),"Überfällig","Offen"))))</f>
        <v/>
      </c>
      <c r="T178" s="19"/>
      <c r="U178" s="20"/>
    </row>
    <row r="179" customFormat="false" ht="15.75" hidden="false" customHeight="true" outlineLevel="0" collapsed="false">
      <c r="A179" s="17" t="str">
        <f aca="false">IF(C179="","",COUNTA($C$13:C179))</f>
        <v/>
      </c>
      <c r="B179" s="18"/>
      <c r="C179" s="19"/>
      <c r="D179" s="20"/>
      <c r="E179" s="17" t="str">
        <f aca="false">IF(D179="","",IFERROR(INDEX(Stammdaten!$B$6:$B$17,MATCH(D179,Stammdaten!$C$6:$C$17,0)),"?"))</f>
        <v/>
      </c>
      <c r="F179" s="17" t="str">
        <f aca="false">IF(D179="","",IFERROR(INDEX(Stammdaten!$D$6:$D$17,MATCH(D179,Stammdaten!$C$6:$C$17,0)),"?"))</f>
        <v/>
      </c>
      <c r="G179" s="20"/>
      <c r="H179" s="18"/>
      <c r="I179" s="20"/>
      <c r="J179" s="21"/>
      <c r="K179" s="22"/>
      <c r="L179" s="23" t="str">
        <f aca="false">IF(J179="","",ROUND(J179*K179,2))</f>
        <v/>
      </c>
      <c r="M179" s="23" t="str">
        <f aca="false">IF(J179="","",J179+L179)</f>
        <v/>
      </c>
      <c r="N179" s="24" t="str">
        <f aca="false">IF(D179="","",IFERROR(INDEX(Stammdaten!$E$6:$E$17,MATCH(D179,Stammdaten!$C$6:$C$17,0)),14))</f>
        <v/>
      </c>
      <c r="O179" s="25" t="str">
        <f aca="false">IF(OR(B179="",N179=""),"",B179+N179)</f>
        <v/>
      </c>
      <c r="P179" s="18"/>
      <c r="Q179" s="21"/>
      <c r="R179" s="23" t="str">
        <f aca="false">IF(C179="","",M179-IF(Q179="",0,Q179))</f>
        <v/>
      </c>
      <c r="S179" s="26" t="str">
        <f aca="true">IF(C179="","",IF(R179&lt;=0.005,"Bezahlt",IF(Q179&gt;0,"Teilzahlung",IF(AND(O179&lt;&gt;"",O179&lt;TODAY()),"Überfällig","Offen"))))</f>
        <v/>
      </c>
      <c r="T179" s="19"/>
      <c r="U179" s="20"/>
    </row>
    <row r="180" customFormat="false" ht="15.75" hidden="false" customHeight="true" outlineLevel="0" collapsed="false">
      <c r="A180" s="17" t="str">
        <f aca="false">IF(C180="","",COUNTA($C$13:C180))</f>
        <v/>
      </c>
      <c r="B180" s="18"/>
      <c r="C180" s="19"/>
      <c r="D180" s="20"/>
      <c r="E180" s="17" t="str">
        <f aca="false">IF(D180="","",IFERROR(INDEX(Stammdaten!$B$6:$B$17,MATCH(D180,Stammdaten!$C$6:$C$17,0)),"?"))</f>
        <v/>
      </c>
      <c r="F180" s="17" t="str">
        <f aca="false">IF(D180="","",IFERROR(INDEX(Stammdaten!$D$6:$D$17,MATCH(D180,Stammdaten!$C$6:$C$17,0)),"?"))</f>
        <v/>
      </c>
      <c r="G180" s="20"/>
      <c r="H180" s="18"/>
      <c r="I180" s="20"/>
      <c r="J180" s="21"/>
      <c r="K180" s="22"/>
      <c r="L180" s="23" t="str">
        <f aca="false">IF(J180="","",ROUND(J180*K180,2))</f>
        <v/>
      </c>
      <c r="M180" s="23" t="str">
        <f aca="false">IF(J180="","",J180+L180)</f>
        <v/>
      </c>
      <c r="N180" s="24" t="str">
        <f aca="false">IF(D180="","",IFERROR(INDEX(Stammdaten!$E$6:$E$17,MATCH(D180,Stammdaten!$C$6:$C$17,0)),14))</f>
        <v/>
      </c>
      <c r="O180" s="25" t="str">
        <f aca="false">IF(OR(B180="",N180=""),"",B180+N180)</f>
        <v/>
      </c>
      <c r="P180" s="18"/>
      <c r="Q180" s="21"/>
      <c r="R180" s="23" t="str">
        <f aca="false">IF(C180="","",M180-IF(Q180="",0,Q180))</f>
        <v/>
      </c>
      <c r="S180" s="26" t="str">
        <f aca="true">IF(C180="","",IF(R180&lt;=0.005,"Bezahlt",IF(Q180&gt;0,"Teilzahlung",IF(AND(O180&lt;&gt;"",O180&lt;TODAY()),"Überfällig","Offen"))))</f>
        <v/>
      </c>
      <c r="T180" s="19"/>
      <c r="U180" s="20"/>
    </row>
    <row r="181" customFormat="false" ht="15.75" hidden="false" customHeight="true" outlineLevel="0" collapsed="false">
      <c r="A181" s="17" t="str">
        <f aca="false">IF(C181="","",COUNTA($C$13:C181))</f>
        <v/>
      </c>
      <c r="B181" s="18"/>
      <c r="C181" s="19"/>
      <c r="D181" s="20"/>
      <c r="E181" s="17" t="str">
        <f aca="false">IF(D181="","",IFERROR(INDEX(Stammdaten!$B$6:$B$17,MATCH(D181,Stammdaten!$C$6:$C$17,0)),"?"))</f>
        <v/>
      </c>
      <c r="F181" s="17" t="str">
        <f aca="false">IF(D181="","",IFERROR(INDEX(Stammdaten!$D$6:$D$17,MATCH(D181,Stammdaten!$C$6:$C$17,0)),"?"))</f>
        <v/>
      </c>
      <c r="G181" s="20"/>
      <c r="H181" s="18"/>
      <c r="I181" s="20"/>
      <c r="J181" s="21"/>
      <c r="K181" s="22"/>
      <c r="L181" s="23" t="str">
        <f aca="false">IF(J181="","",ROUND(J181*K181,2))</f>
        <v/>
      </c>
      <c r="M181" s="23" t="str">
        <f aca="false">IF(J181="","",J181+L181)</f>
        <v/>
      </c>
      <c r="N181" s="24" t="str">
        <f aca="false">IF(D181="","",IFERROR(INDEX(Stammdaten!$E$6:$E$17,MATCH(D181,Stammdaten!$C$6:$C$17,0)),14))</f>
        <v/>
      </c>
      <c r="O181" s="25" t="str">
        <f aca="false">IF(OR(B181="",N181=""),"",B181+N181)</f>
        <v/>
      </c>
      <c r="P181" s="18"/>
      <c r="Q181" s="21"/>
      <c r="R181" s="23" t="str">
        <f aca="false">IF(C181="","",M181-IF(Q181="",0,Q181))</f>
        <v/>
      </c>
      <c r="S181" s="26" t="str">
        <f aca="true">IF(C181="","",IF(R181&lt;=0.005,"Bezahlt",IF(Q181&gt;0,"Teilzahlung",IF(AND(O181&lt;&gt;"",O181&lt;TODAY()),"Überfällig","Offen"))))</f>
        <v/>
      </c>
      <c r="T181" s="19"/>
      <c r="U181" s="20"/>
    </row>
    <row r="182" customFormat="false" ht="15.75" hidden="false" customHeight="true" outlineLevel="0" collapsed="false">
      <c r="A182" s="17" t="str">
        <f aca="false">IF(C182="","",COUNTA($C$13:C182))</f>
        <v/>
      </c>
      <c r="B182" s="18"/>
      <c r="C182" s="19"/>
      <c r="D182" s="20"/>
      <c r="E182" s="17" t="str">
        <f aca="false">IF(D182="","",IFERROR(INDEX(Stammdaten!$B$6:$B$17,MATCH(D182,Stammdaten!$C$6:$C$17,0)),"?"))</f>
        <v/>
      </c>
      <c r="F182" s="17" t="str">
        <f aca="false">IF(D182="","",IFERROR(INDEX(Stammdaten!$D$6:$D$17,MATCH(D182,Stammdaten!$C$6:$C$17,0)),"?"))</f>
        <v/>
      </c>
      <c r="G182" s="20"/>
      <c r="H182" s="18"/>
      <c r="I182" s="20"/>
      <c r="J182" s="21"/>
      <c r="K182" s="22"/>
      <c r="L182" s="23" t="str">
        <f aca="false">IF(J182="","",ROUND(J182*K182,2))</f>
        <v/>
      </c>
      <c r="M182" s="23" t="str">
        <f aca="false">IF(J182="","",J182+L182)</f>
        <v/>
      </c>
      <c r="N182" s="24" t="str">
        <f aca="false">IF(D182="","",IFERROR(INDEX(Stammdaten!$E$6:$E$17,MATCH(D182,Stammdaten!$C$6:$C$17,0)),14))</f>
        <v/>
      </c>
      <c r="O182" s="25" t="str">
        <f aca="false">IF(OR(B182="",N182=""),"",B182+N182)</f>
        <v/>
      </c>
      <c r="P182" s="18"/>
      <c r="Q182" s="21"/>
      <c r="R182" s="23" t="str">
        <f aca="false">IF(C182="","",M182-IF(Q182="",0,Q182))</f>
        <v/>
      </c>
      <c r="S182" s="26" t="str">
        <f aca="true">IF(C182="","",IF(R182&lt;=0.005,"Bezahlt",IF(Q182&gt;0,"Teilzahlung",IF(AND(O182&lt;&gt;"",O182&lt;TODAY()),"Überfällig","Offen"))))</f>
        <v/>
      </c>
      <c r="T182" s="19"/>
      <c r="U182" s="20"/>
    </row>
    <row r="183" customFormat="false" ht="15.75" hidden="false" customHeight="true" outlineLevel="0" collapsed="false">
      <c r="A183" s="17" t="str">
        <f aca="false">IF(C183="","",COUNTA($C$13:C183))</f>
        <v/>
      </c>
      <c r="B183" s="18"/>
      <c r="C183" s="19"/>
      <c r="D183" s="20"/>
      <c r="E183" s="17" t="str">
        <f aca="false">IF(D183="","",IFERROR(INDEX(Stammdaten!$B$6:$B$17,MATCH(D183,Stammdaten!$C$6:$C$17,0)),"?"))</f>
        <v/>
      </c>
      <c r="F183" s="17" t="str">
        <f aca="false">IF(D183="","",IFERROR(INDEX(Stammdaten!$D$6:$D$17,MATCH(D183,Stammdaten!$C$6:$C$17,0)),"?"))</f>
        <v/>
      </c>
      <c r="G183" s="20"/>
      <c r="H183" s="18"/>
      <c r="I183" s="20"/>
      <c r="J183" s="21"/>
      <c r="K183" s="22"/>
      <c r="L183" s="23" t="str">
        <f aca="false">IF(J183="","",ROUND(J183*K183,2))</f>
        <v/>
      </c>
      <c r="M183" s="23" t="str">
        <f aca="false">IF(J183="","",J183+L183)</f>
        <v/>
      </c>
      <c r="N183" s="24" t="str">
        <f aca="false">IF(D183="","",IFERROR(INDEX(Stammdaten!$E$6:$E$17,MATCH(D183,Stammdaten!$C$6:$C$17,0)),14))</f>
        <v/>
      </c>
      <c r="O183" s="25" t="str">
        <f aca="false">IF(OR(B183="",N183=""),"",B183+N183)</f>
        <v/>
      </c>
      <c r="P183" s="18"/>
      <c r="Q183" s="21"/>
      <c r="R183" s="23" t="str">
        <f aca="false">IF(C183="","",M183-IF(Q183="",0,Q183))</f>
        <v/>
      </c>
      <c r="S183" s="26" t="str">
        <f aca="true">IF(C183="","",IF(R183&lt;=0.005,"Bezahlt",IF(Q183&gt;0,"Teilzahlung",IF(AND(O183&lt;&gt;"",O183&lt;TODAY()),"Überfällig","Offen"))))</f>
        <v/>
      </c>
      <c r="T183" s="19"/>
      <c r="U183" s="20"/>
    </row>
    <row r="184" customFormat="false" ht="15.75" hidden="false" customHeight="true" outlineLevel="0" collapsed="false">
      <c r="A184" s="17" t="str">
        <f aca="false">IF(C184="","",COUNTA($C$13:C184))</f>
        <v/>
      </c>
      <c r="B184" s="18"/>
      <c r="C184" s="19"/>
      <c r="D184" s="20"/>
      <c r="E184" s="17" t="str">
        <f aca="false">IF(D184="","",IFERROR(INDEX(Stammdaten!$B$6:$B$17,MATCH(D184,Stammdaten!$C$6:$C$17,0)),"?"))</f>
        <v/>
      </c>
      <c r="F184" s="17" t="str">
        <f aca="false">IF(D184="","",IFERROR(INDEX(Stammdaten!$D$6:$D$17,MATCH(D184,Stammdaten!$C$6:$C$17,0)),"?"))</f>
        <v/>
      </c>
      <c r="G184" s="20"/>
      <c r="H184" s="18"/>
      <c r="I184" s="20"/>
      <c r="J184" s="21"/>
      <c r="K184" s="22"/>
      <c r="L184" s="23" t="str">
        <f aca="false">IF(J184="","",ROUND(J184*K184,2))</f>
        <v/>
      </c>
      <c r="M184" s="23" t="str">
        <f aca="false">IF(J184="","",J184+L184)</f>
        <v/>
      </c>
      <c r="N184" s="24" t="str">
        <f aca="false">IF(D184="","",IFERROR(INDEX(Stammdaten!$E$6:$E$17,MATCH(D184,Stammdaten!$C$6:$C$17,0)),14))</f>
        <v/>
      </c>
      <c r="O184" s="25" t="str">
        <f aca="false">IF(OR(B184="",N184=""),"",B184+N184)</f>
        <v/>
      </c>
      <c r="P184" s="18"/>
      <c r="Q184" s="21"/>
      <c r="R184" s="23" t="str">
        <f aca="false">IF(C184="","",M184-IF(Q184="",0,Q184))</f>
        <v/>
      </c>
      <c r="S184" s="26" t="str">
        <f aca="true">IF(C184="","",IF(R184&lt;=0.005,"Bezahlt",IF(Q184&gt;0,"Teilzahlung",IF(AND(O184&lt;&gt;"",O184&lt;TODAY()),"Überfällig","Offen"))))</f>
        <v/>
      </c>
      <c r="T184" s="19"/>
      <c r="U184" s="20"/>
    </row>
    <row r="185" customFormat="false" ht="15.75" hidden="false" customHeight="true" outlineLevel="0" collapsed="false">
      <c r="A185" s="17" t="str">
        <f aca="false">IF(C185="","",COUNTA($C$13:C185))</f>
        <v/>
      </c>
      <c r="B185" s="18"/>
      <c r="C185" s="19"/>
      <c r="D185" s="20"/>
      <c r="E185" s="17" t="str">
        <f aca="false">IF(D185="","",IFERROR(INDEX(Stammdaten!$B$6:$B$17,MATCH(D185,Stammdaten!$C$6:$C$17,0)),"?"))</f>
        <v/>
      </c>
      <c r="F185" s="17" t="str">
        <f aca="false">IF(D185="","",IFERROR(INDEX(Stammdaten!$D$6:$D$17,MATCH(D185,Stammdaten!$C$6:$C$17,0)),"?"))</f>
        <v/>
      </c>
      <c r="G185" s="20"/>
      <c r="H185" s="18"/>
      <c r="I185" s="20"/>
      <c r="J185" s="21"/>
      <c r="K185" s="22"/>
      <c r="L185" s="23" t="str">
        <f aca="false">IF(J185="","",ROUND(J185*K185,2))</f>
        <v/>
      </c>
      <c r="M185" s="23" t="str">
        <f aca="false">IF(J185="","",J185+L185)</f>
        <v/>
      </c>
      <c r="N185" s="24" t="str">
        <f aca="false">IF(D185="","",IFERROR(INDEX(Stammdaten!$E$6:$E$17,MATCH(D185,Stammdaten!$C$6:$C$17,0)),14))</f>
        <v/>
      </c>
      <c r="O185" s="25" t="str">
        <f aca="false">IF(OR(B185="",N185=""),"",B185+N185)</f>
        <v/>
      </c>
      <c r="P185" s="18"/>
      <c r="Q185" s="21"/>
      <c r="R185" s="23" t="str">
        <f aca="false">IF(C185="","",M185-IF(Q185="",0,Q185))</f>
        <v/>
      </c>
      <c r="S185" s="26" t="str">
        <f aca="true">IF(C185="","",IF(R185&lt;=0.005,"Bezahlt",IF(Q185&gt;0,"Teilzahlung",IF(AND(O185&lt;&gt;"",O185&lt;TODAY()),"Überfällig","Offen"))))</f>
        <v/>
      </c>
      <c r="T185" s="19"/>
      <c r="U185" s="20"/>
    </row>
    <row r="186" customFormat="false" ht="15.75" hidden="false" customHeight="true" outlineLevel="0" collapsed="false">
      <c r="A186" s="17" t="str">
        <f aca="false">IF(C186="","",COUNTA($C$13:C186))</f>
        <v/>
      </c>
      <c r="B186" s="18"/>
      <c r="C186" s="19"/>
      <c r="D186" s="20"/>
      <c r="E186" s="17" t="str">
        <f aca="false">IF(D186="","",IFERROR(INDEX(Stammdaten!$B$6:$B$17,MATCH(D186,Stammdaten!$C$6:$C$17,0)),"?"))</f>
        <v/>
      </c>
      <c r="F186" s="17" t="str">
        <f aca="false">IF(D186="","",IFERROR(INDEX(Stammdaten!$D$6:$D$17,MATCH(D186,Stammdaten!$C$6:$C$17,0)),"?"))</f>
        <v/>
      </c>
      <c r="G186" s="20"/>
      <c r="H186" s="18"/>
      <c r="I186" s="20"/>
      <c r="J186" s="21"/>
      <c r="K186" s="22"/>
      <c r="L186" s="23" t="str">
        <f aca="false">IF(J186="","",ROUND(J186*K186,2))</f>
        <v/>
      </c>
      <c r="M186" s="23" t="str">
        <f aca="false">IF(J186="","",J186+L186)</f>
        <v/>
      </c>
      <c r="N186" s="24" t="str">
        <f aca="false">IF(D186="","",IFERROR(INDEX(Stammdaten!$E$6:$E$17,MATCH(D186,Stammdaten!$C$6:$C$17,0)),14))</f>
        <v/>
      </c>
      <c r="O186" s="25" t="str">
        <f aca="false">IF(OR(B186="",N186=""),"",B186+N186)</f>
        <v/>
      </c>
      <c r="P186" s="18"/>
      <c r="Q186" s="21"/>
      <c r="R186" s="23" t="str">
        <f aca="false">IF(C186="","",M186-IF(Q186="",0,Q186))</f>
        <v/>
      </c>
      <c r="S186" s="26" t="str">
        <f aca="true">IF(C186="","",IF(R186&lt;=0.005,"Bezahlt",IF(Q186&gt;0,"Teilzahlung",IF(AND(O186&lt;&gt;"",O186&lt;TODAY()),"Überfällig","Offen"))))</f>
        <v/>
      </c>
      <c r="T186" s="19"/>
      <c r="U186" s="20"/>
    </row>
    <row r="187" customFormat="false" ht="15.75" hidden="false" customHeight="true" outlineLevel="0" collapsed="false">
      <c r="A187" s="17" t="str">
        <f aca="false">IF(C187="","",COUNTA($C$13:C187))</f>
        <v/>
      </c>
      <c r="B187" s="18"/>
      <c r="C187" s="19"/>
      <c r="D187" s="20"/>
      <c r="E187" s="17" t="str">
        <f aca="false">IF(D187="","",IFERROR(INDEX(Stammdaten!$B$6:$B$17,MATCH(D187,Stammdaten!$C$6:$C$17,0)),"?"))</f>
        <v/>
      </c>
      <c r="F187" s="17" t="str">
        <f aca="false">IF(D187="","",IFERROR(INDEX(Stammdaten!$D$6:$D$17,MATCH(D187,Stammdaten!$C$6:$C$17,0)),"?"))</f>
        <v/>
      </c>
      <c r="G187" s="20"/>
      <c r="H187" s="18"/>
      <c r="I187" s="20"/>
      <c r="J187" s="21"/>
      <c r="K187" s="22"/>
      <c r="L187" s="23" t="str">
        <f aca="false">IF(J187="","",ROUND(J187*K187,2))</f>
        <v/>
      </c>
      <c r="M187" s="23" t="str">
        <f aca="false">IF(J187="","",J187+L187)</f>
        <v/>
      </c>
      <c r="N187" s="24" t="str">
        <f aca="false">IF(D187="","",IFERROR(INDEX(Stammdaten!$E$6:$E$17,MATCH(D187,Stammdaten!$C$6:$C$17,0)),14))</f>
        <v/>
      </c>
      <c r="O187" s="25" t="str">
        <f aca="false">IF(OR(B187="",N187=""),"",B187+N187)</f>
        <v/>
      </c>
      <c r="P187" s="18"/>
      <c r="Q187" s="21"/>
      <c r="R187" s="23" t="str">
        <f aca="false">IF(C187="","",M187-IF(Q187="",0,Q187))</f>
        <v/>
      </c>
      <c r="S187" s="26" t="str">
        <f aca="true">IF(C187="","",IF(R187&lt;=0.005,"Bezahlt",IF(Q187&gt;0,"Teilzahlung",IF(AND(O187&lt;&gt;"",O187&lt;TODAY()),"Überfällig","Offen"))))</f>
        <v/>
      </c>
      <c r="T187" s="19"/>
      <c r="U187" s="20"/>
    </row>
    <row r="188" customFormat="false" ht="15.75" hidden="false" customHeight="true" outlineLevel="0" collapsed="false">
      <c r="A188" s="17" t="str">
        <f aca="false">IF(C188="","",COUNTA($C$13:C188))</f>
        <v/>
      </c>
      <c r="B188" s="18"/>
      <c r="C188" s="19"/>
      <c r="D188" s="20"/>
      <c r="E188" s="17" t="str">
        <f aca="false">IF(D188="","",IFERROR(INDEX(Stammdaten!$B$6:$B$17,MATCH(D188,Stammdaten!$C$6:$C$17,0)),"?"))</f>
        <v/>
      </c>
      <c r="F188" s="17" t="str">
        <f aca="false">IF(D188="","",IFERROR(INDEX(Stammdaten!$D$6:$D$17,MATCH(D188,Stammdaten!$C$6:$C$17,0)),"?"))</f>
        <v/>
      </c>
      <c r="G188" s="20"/>
      <c r="H188" s="18"/>
      <c r="I188" s="20"/>
      <c r="J188" s="21"/>
      <c r="K188" s="22"/>
      <c r="L188" s="23" t="str">
        <f aca="false">IF(J188="","",ROUND(J188*K188,2))</f>
        <v/>
      </c>
      <c r="M188" s="23" t="str">
        <f aca="false">IF(J188="","",J188+L188)</f>
        <v/>
      </c>
      <c r="N188" s="24" t="str">
        <f aca="false">IF(D188="","",IFERROR(INDEX(Stammdaten!$E$6:$E$17,MATCH(D188,Stammdaten!$C$6:$C$17,0)),14))</f>
        <v/>
      </c>
      <c r="O188" s="25" t="str">
        <f aca="false">IF(OR(B188="",N188=""),"",B188+N188)</f>
        <v/>
      </c>
      <c r="P188" s="18"/>
      <c r="Q188" s="21"/>
      <c r="R188" s="23" t="str">
        <f aca="false">IF(C188="","",M188-IF(Q188="",0,Q188))</f>
        <v/>
      </c>
      <c r="S188" s="26" t="str">
        <f aca="true">IF(C188="","",IF(R188&lt;=0.005,"Bezahlt",IF(Q188&gt;0,"Teilzahlung",IF(AND(O188&lt;&gt;"",O188&lt;TODAY()),"Überfällig","Offen"))))</f>
        <v/>
      </c>
      <c r="T188" s="19"/>
      <c r="U188" s="20"/>
    </row>
    <row r="189" customFormat="false" ht="15.75" hidden="false" customHeight="true" outlineLevel="0" collapsed="false">
      <c r="A189" s="17" t="str">
        <f aca="false">IF(C189="","",COUNTA($C$13:C189))</f>
        <v/>
      </c>
      <c r="B189" s="18"/>
      <c r="C189" s="19"/>
      <c r="D189" s="20"/>
      <c r="E189" s="17" t="str">
        <f aca="false">IF(D189="","",IFERROR(INDEX(Stammdaten!$B$6:$B$17,MATCH(D189,Stammdaten!$C$6:$C$17,0)),"?"))</f>
        <v/>
      </c>
      <c r="F189" s="17" t="str">
        <f aca="false">IF(D189="","",IFERROR(INDEX(Stammdaten!$D$6:$D$17,MATCH(D189,Stammdaten!$C$6:$C$17,0)),"?"))</f>
        <v/>
      </c>
      <c r="G189" s="20"/>
      <c r="H189" s="18"/>
      <c r="I189" s="20"/>
      <c r="J189" s="21"/>
      <c r="K189" s="22"/>
      <c r="L189" s="23" t="str">
        <f aca="false">IF(J189="","",ROUND(J189*K189,2))</f>
        <v/>
      </c>
      <c r="M189" s="23" t="str">
        <f aca="false">IF(J189="","",J189+L189)</f>
        <v/>
      </c>
      <c r="N189" s="24" t="str">
        <f aca="false">IF(D189="","",IFERROR(INDEX(Stammdaten!$E$6:$E$17,MATCH(D189,Stammdaten!$C$6:$C$17,0)),14))</f>
        <v/>
      </c>
      <c r="O189" s="25" t="str">
        <f aca="false">IF(OR(B189="",N189=""),"",B189+N189)</f>
        <v/>
      </c>
      <c r="P189" s="18"/>
      <c r="Q189" s="21"/>
      <c r="R189" s="23" t="str">
        <f aca="false">IF(C189="","",M189-IF(Q189="",0,Q189))</f>
        <v/>
      </c>
      <c r="S189" s="26" t="str">
        <f aca="true">IF(C189="","",IF(R189&lt;=0.005,"Bezahlt",IF(Q189&gt;0,"Teilzahlung",IF(AND(O189&lt;&gt;"",O189&lt;TODAY()),"Überfällig","Offen"))))</f>
        <v/>
      </c>
      <c r="T189" s="19"/>
      <c r="U189" s="20"/>
    </row>
    <row r="190" customFormat="false" ht="15.75" hidden="false" customHeight="true" outlineLevel="0" collapsed="false">
      <c r="A190" s="17" t="str">
        <f aca="false">IF(C190="","",COUNTA($C$13:C190))</f>
        <v/>
      </c>
      <c r="B190" s="18"/>
      <c r="C190" s="19"/>
      <c r="D190" s="20"/>
      <c r="E190" s="17" t="str">
        <f aca="false">IF(D190="","",IFERROR(INDEX(Stammdaten!$B$6:$B$17,MATCH(D190,Stammdaten!$C$6:$C$17,0)),"?"))</f>
        <v/>
      </c>
      <c r="F190" s="17" t="str">
        <f aca="false">IF(D190="","",IFERROR(INDEX(Stammdaten!$D$6:$D$17,MATCH(D190,Stammdaten!$C$6:$C$17,0)),"?"))</f>
        <v/>
      </c>
      <c r="G190" s="20"/>
      <c r="H190" s="18"/>
      <c r="I190" s="20"/>
      <c r="J190" s="21"/>
      <c r="K190" s="22"/>
      <c r="L190" s="23" t="str">
        <f aca="false">IF(J190="","",ROUND(J190*K190,2))</f>
        <v/>
      </c>
      <c r="M190" s="23" t="str">
        <f aca="false">IF(J190="","",J190+L190)</f>
        <v/>
      </c>
      <c r="N190" s="24" t="str">
        <f aca="false">IF(D190="","",IFERROR(INDEX(Stammdaten!$E$6:$E$17,MATCH(D190,Stammdaten!$C$6:$C$17,0)),14))</f>
        <v/>
      </c>
      <c r="O190" s="25" t="str">
        <f aca="false">IF(OR(B190="",N190=""),"",B190+N190)</f>
        <v/>
      </c>
      <c r="P190" s="18"/>
      <c r="Q190" s="21"/>
      <c r="R190" s="23" t="str">
        <f aca="false">IF(C190="","",M190-IF(Q190="",0,Q190))</f>
        <v/>
      </c>
      <c r="S190" s="26" t="str">
        <f aca="true">IF(C190="","",IF(R190&lt;=0.005,"Bezahlt",IF(Q190&gt;0,"Teilzahlung",IF(AND(O190&lt;&gt;"",O190&lt;TODAY()),"Überfällig","Offen"))))</f>
        <v/>
      </c>
      <c r="T190" s="19"/>
      <c r="U190" s="20"/>
    </row>
    <row r="191" customFormat="false" ht="15.75" hidden="false" customHeight="true" outlineLevel="0" collapsed="false">
      <c r="A191" s="17" t="str">
        <f aca="false">IF(C191="","",COUNTA($C$13:C191))</f>
        <v/>
      </c>
      <c r="B191" s="18"/>
      <c r="C191" s="19"/>
      <c r="D191" s="20"/>
      <c r="E191" s="17" t="str">
        <f aca="false">IF(D191="","",IFERROR(INDEX(Stammdaten!$B$6:$B$17,MATCH(D191,Stammdaten!$C$6:$C$17,0)),"?"))</f>
        <v/>
      </c>
      <c r="F191" s="17" t="str">
        <f aca="false">IF(D191="","",IFERROR(INDEX(Stammdaten!$D$6:$D$17,MATCH(D191,Stammdaten!$C$6:$C$17,0)),"?"))</f>
        <v/>
      </c>
      <c r="G191" s="20"/>
      <c r="H191" s="18"/>
      <c r="I191" s="20"/>
      <c r="J191" s="21"/>
      <c r="K191" s="22"/>
      <c r="L191" s="23" t="str">
        <f aca="false">IF(J191="","",ROUND(J191*K191,2))</f>
        <v/>
      </c>
      <c r="M191" s="23" t="str">
        <f aca="false">IF(J191="","",J191+L191)</f>
        <v/>
      </c>
      <c r="N191" s="24" t="str">
        <f aca="false">IF(D191="","",IFERROR(INDEX(Stammdaten!$E$6:$E$17,MATCH(D191,Stammdaten!$C$6:$C$17,0)),14))</f>
        <v/>
      </c>
      <c r="O191" s="25" t="str">
        <f aca="false">IF(OR(B191="",N191=""),"",B191+N191)</f>
        <v/>
      </c>
      <c r="P191" s="18"/>
      <c r="Q191" s="21"/>
      <c r="R191" s="23" t="str">
        <f aca="false">IF(C191="","",M191-IF(Q191="",0,Q191))</f>
        <v/>
      </c>
      <c r="S191" s="26" t="str">
        <f aca="true">IF(C191="","",IF(R191&lt;=0.005,"Bezahlt",IF(Q191&gt;0,"Teilzahlung",IF(AND(O191&lt;&gt;"",O191&lt;TODAY()),"Überfällig","Offen"))))</f>
        <v/>
      </c>
      <c r="T191" s="19"/>
      <c r="U191" s="20"/>
    </row>
    <row r="192" customFormat="false" ht="15.75" hidden="false" customHeight="true" outlineLevel="0" collapsed="false">
      <c r="A192" s="17" t="str">
        <f aca="false">IF(C192="","",COUNTA($C$13:C192))</f>
        <v/>
      </c>
      <c r="B192" s="18"/>
      <c r="C192" s="19"/>
      <c r="D192" s="20"/>
      <c r="E192" s="17" t="str">
        <f aca="false">IF(D192="","",IFERROR(INDEX(Stammdaten!$B$6:$B$17,MATCH(D192,Stammdaten!$C$6:$C$17,0)),"?"))</f>
        <v/>
      </c>
      <c r="F192" s="17" t="str">
        <f aca="false">IF(D192="","",IFERROR(INDEX(Stammdaten!$D$6:$D$17,MATCH(D192,Stammdaten!$C$6:$C$17,0)),"?"))</f>
        <v/>
      </c>
      <c r="G192" s="20"/>
      <c r="H192" s="18"/>
      <c r="I192" s="20"/>
      <c r="J192" s="21"/>
      <c r="K192" s="22"/>
      <c r="L192" s="23" t="str">
        <f aca="false">IF(J192="","",ROUND(J192*K192,2))</f>
        <v/>
      </c>
      <c r="M192" s="23" t="str">
        <f aca="false">IF(J192="","",J192+L192)</f>
        <v/>
      </c>
      <c r="N192" s="24" t="str">
        <f aca="false">IF(D192="","",IFERROR(INDEX(Stammdaten!$E$6:$E$17,MATCH(D192,Stammdaten!$C$6:$C$17,0)),14))</f>
        <v/>
      </c>
      <c r="O192" s="25" t="str">
        <f aca="false">IF(OR(B192="",N192=""),"",B192+N192)</f>
        <v/>
      </c>
      <c r="P192" s="18"/>
      <c r="Q192" s="21"/>
      <c r="R192" s="23" t="str">
        <f aca="false">IF(C192="","",M192-IF(Q192="",0,Q192))</f>
        <v/>
      </c>
      <c r="S192" s="26" t="str">
        <f aca="true">IF(C192="","",IF(R192&lt;=0.005,"Bezahlt",IF(Q192&gt;0,"Teilzahlung",IF(AND(O192&lt;&gt;"",O192&lt;TODAY()),"Überfällig","Offen"))))</f>
        <v/>
      </c>
      <c r="T192" s="19"/>
      <c r="U192" s="20"/>
    </row>
    <row r="193" customFormat="false" ht="15.75" hidden="false" customHeight="true" outlineLevel="0" collapsed="false">
      <c r="A193" s="17" t="str">
        <f aca="false">IF(C193="","",COUNTA($C$13:C193))</f>
        <v/>
      </c>
      <c r="B193" s="18"/>
      <c r="C193" s="19"/>
      <c r="D193" s="20"/>
      <c r="E193" s="17" t="str">
        <f aca="false">IF(D193="","",IFERROR(INDEX(Stammdaten!$B$6:$B$17,MATCH(D193,Stammdaten!$C$6:$C$17,0)),"?"))</f>
        <v/>
      </c>
      <c r="F193" s="17" t="str">
        <f aca="false">IF(D193="","",IFERROR(INDEX(Stammdaten!$D$6:$D$17,MATCH(D193,Stammdaten!$C$6:$C$17,0)),"?"))</f>
        <v/>
      </c>
      <c r="G193" s="20"/>
      <c r="H193" s="18"/>
      <c r="I193" s="20"/>
      <c r="J193" s="21"/>
      <c r="K193" s="22"/>
      <c r="L193" s="23" t="str">
        <f aca="false">IF(J193="","",ROUND(J193*K193,2))</f>
        <v/>
      </c>
      <c r="M193" s="23" t="str">
        <f aca="false">IF(J193="","",J193+L193)</f>
        <v/>
      </c>
      <c r="N193" s="24" t="str">
        <f aca="false">IF(D193="","",IFERROR(INDEX(Stammdaten!$E$6:$E$17,MATCH(D193,Stammdaten!$C$6:$C$17,0)),14))</f>
        <v/>
      </c>
      <c r="O193" s="25" t="str">
        <f aca="false">IF(OR(B193="",N193=""),"",B193+N193)</f>
        <v/>
      </c>
      <c r="P193" s="18"/>
      <c r="Q193" s="21"/>
      <c r="R193" s="23" t="str">
        <f aca="false">IF(C193="","",M193-IF(Q193="",0,Q193))</f>
        <v/>
      </c>
      <c r="S193" s="26" t="str">
        <f aca="true">IF(C193="","",IF(R193&lt;=0.005,"Bezahlt",IF(Q193&gt;0,"Teilzahlung",IF(AND(O193&lt;&gt;"",O193&lt;TODAY()),"Überfällig","Offen"))))</f>
        <v/>
      </c>
      <c r="T193" s="19"/>
      <c r="U193" s="20"/>
    </row>
    <row r="194" customFormat="false" ht="15.75" hidden="false" customHeight="true" outlineLevel="0" collapsed="false">
      <c r="A194" s="17" t="str">
        <f aca="false">IF(C194="","",COUNTA($C$13:C194))</f>
        <v/>
      </c>
      <c r="B194" s="18"/>
      <c r="C194" s="19"/>
      <c r="D194" s="20"/>
      <c r="E194" s="17" t="str">
        <f aca="false">IF(D194="","",IFERROR(INDEX(Stammdaten!$B$6:$B$17,MATCH(D194,Stammdaten!$C$6:$C$17,0)),"?"))</f>
        <v/>
      </c>
      <c r="F194" s="17" t="str">
        <f aca="false">IF(D194="","",IFERROR(INDEX(Stammdaten!$D$6:$D$17,MATCH(D194,Stammdaten!$C$6:$C$17,0)),"?"))</f>
        <v/>
      </c>
      <c r="G194" s="20"/>
      <c r="H194" s="18"/>
      <c r="I194" s="20"/>
      <c r="J194" s="21"/>
      <c r="K194" s="22"/>
      <c r="L194" s="23" t="str">
        <f aca="false">IF(J194="","",ROUND(J194*K194,2))</f>
        <v/>
      </c>
      <c r="M194" s="23" t="str">
        <f aca="false">IF(J194="","",J194+L194)</f>
        <v/>
      </c>
      <c r="N194" s="24" t="str">
        <f aca="false">IF(D194="","",IFERROR(INDEX(Stammdaten!$E$6:$E$17,MATCH(D194,Stammdaten!$C$6:$C$17,0)),14))</f>
        <v/>
      </c>
      <c r="O194" s="25" t="str">
        <f aca="false">IF(OR(B194="",N194=""),"",B194+N194)</f>
        <v/>
      </c>
      <c r="P194" s="18"/>
      <c r="Q194" s="21"/>
      <c r="R194" s="23" t="str">
        <f aca="false">IF(C194="","",M194-IF(Q194="",0,Q194))</f>
        <v/>
      </c>
      <c r="S194" s="26" t="str">
        <f aca="true">IF(C194="","",IF(R194&lt;=0.005,"Bezahlt",IF(Q194&gt;0,"Teilzahlung",IF(AND(O194&lt;&gt;"",O194&lt;TODAY()),"Überfällig","Offen"))))</f>
        <v/>
      </c>
      <c r="T194" s="19"/>
      <c r="U194" s="20"/>
    </row>
    <row r="195" customFormat="false" ht="15.75" hidden="false" customHeight="true" outlineLevel="0" collapsed="false">
      <c r="A195" s="17" t="str">
        <f aca="false">IF(C195="","",COUNTA($C$13:C195))</f>
        <v/>
      </c>
      <c r="B195" s="18"/>
      <c r="C195" s="19"/>
      <c r="D195" s="20"/>
      <c r="E195" s="17" t="str">
        <f aca="false">IF(D195="","",IFERROR(INDEX(Stammdaten!$B$6:$B$17,MATCH(D195,Stammdaten!$C$6:$C$17,0)),"?"))</f>
        <v/>
      </c>
      <c r="F195" s="17" t="str">
        <f aca="false">IF(D195="","",IFERROR(INDEX(Stammdaten!$D$6:$D$17,MATCH(D195,Stammdaten!$C$6:$C$17,0)),"?"))</f>
        <v/>
      </c>
      <c r="G195" s="20"/>
      <c r="H195" s="18"/>
      <c r="I195" s="20"/>
      <c r="J195" s="21"/>
      <c r="K195" s="22"/>
      <c r="L195" s="23" t="str">
        <f aca="false">IF(J195="","",ROUND(J195*K195,2))</f>
        <v/>
      </c>
      <c r="M195" s="23" t="str">
        <f aca="false">IF(J195="","",J195+L195)</f>
        <v/>
      </c>
      <c r="N195" s="24" t="str">
        <f aca="false">IF(D195="","",IFERROR(INDEX(Stammdaten!$E$6:$E$17,MATCH(D195,Stammdaten!$C$6:$C$17,0)),14))</f>
        <v/>
      </c>
      <c r="O195" s="25" t="str">
        <f aca="false">IF(OR(B195="",N195=""),"",B195+N195)</f>
        <v/>
      </c>
      <c r="P195" s="18"/>
      <c r="Q195" s="21"/>
      <c r="R195" s="23" t="str">
        <f aca="false">IF(C195="","",M195-IF(Q195="",0,Q195))</f>
        <v/>
      </c>
      <c r="S195" s="26" t="str">
        <f aca="true">IF(C195="","",IF(R195&lt;=0.005,"Bezahlt",IF(Q195&gt;0,"Teilzahlung",IF(AND(O195&lt;&gt;"",O195&lt;TODAY()),"Überfällig","Offen"))))</f>
        <v/>
      </c>
      <c r="T195" s="19"/>
      <c r="U195" s="20"/>
    </row>
    <row r="196" customFormat="false" ht="15.75" hidden="false" customHeight="true" outlineLevel="0" collapsed="false">
      <c r="A196" s="17" t="str">
        <f aca="false">IF(C196="","",COUNTA($C$13:C196))</f>
        <v/>
      </c>
      <c r="B196" s="18"/>
      <c r="C196" s="19"/>
      <c r="D196" s="20"/>
      <c r="E196" s="17" t="str">
        <f aca="false">IF(D196="","",IFERROR(INDEX(Stammdaten!$B$6:$B$17,MATCH(D196,Stammdaten!$C$6:$C$17,0)),"?"))</f>
        <v/>
      </c>
      <c r="F196" s="17" t="str">
        <f aca="false">IF(D196="","",IFERROR(INDEX(Stammdaten!$D$6:$D$17,MATCH(D196,Stammdaten!$C$6:$C$17,0)),"?"))</f>
        <v/>
      </c>
      <c r="G196" s="20"/>
      <c r="H196" s="18"/>
      <c r="I196" s="20"/>
      <c r="J196" s="21"/>
      <c r="K196" s="22"/>
      <c r="L196" s="23" t="str">
        <f aca="false">IF(J196="","",ROUND(J196*K196,2))</f>
        <v/>
      </c>
      <c r="M196" s="23" t="str">
        <f aca="false">IF(J196="","",J196+L196)</f>
        <v/>
      </c>
      <c r="N196" s="24" t="str">
        <f aca="false">IF(D196="","",IFERROR(INDEX(Stammdaten!$E$6:$E$17,MATCH(D196,Stammdaten!$C$6:$C$17,0)),14))</f>
        <v/>
      </c>
      <c r="O196" s="25" t="str">
        <f aca="false">IF(OR(B196="",N196=""),"",B196+N196)</f>
        <v/>
      </c>
      <c r="P196" s="18"/>
      <c r="Q196" s="21"/>
      <c r="R196" s="23" t="str">
        <f aca="false">IF(C196="","",M196-IF(Q196="",0,Q196))</f>
        <v/>
      </c>
      <c r="S196" s="26" t="str">
        <f aca="true">IF(C196="","",IF(R196&lt;=0.005,"Bezahlt",IF(Q196&gt;0,"Teilzahlung",IF(AND(O196&lt;&gt;"",O196&lt;TODAY()),"Überfällig","Offen"))))</f>
        <v/>
      </c>
      <c r="T196" s="19"/>
      <c r="U196" s="20"/>
    </row>
    <row r="197" customFormat="false" ht="15.75" hidden="false" customHeight="true" outlineLevel="0" collapsed="false">
      <c r="A197" s="17" t="str">
        <f aca="false">IF(C197="","",COUNTA($C$13:C197))</f>
        <v/>
      </c>
      <c r="B197" s="18"/>
      <c r="C197" s="19"/>
      <c r="D197" s="20"/>
      <c r="E197" s="17" t="str">
        <f aca="false">IF(D197="","",IFERROR(INDEX(Stammdaten!$B$6:$B$17,MATCH(D197,Stammdaten!$C$6:$C$17,0)),"?"))</f>
        <v/>
      </c>
      <c r="F197" s="17" t="str">
        <f aca="false">IF(D197="","",IFERROR(INDEX(Stammdaten!$D$6:$D$17,MATCH(D197,Stammdaten!$C$6:$C$17,0)),"?"))</f>
        <v/>
      </c>
      <c r="G197" s="20"/>
      <c r="H197" s="18"/>
      <c r="I197" s="20"/>
      <c r="J197" s="21"/>
      <c r="K197" s="22"/>
      <c r="L197" s="23" t="str">
        <f aca="false">IF(J197="","",ROUND(J197*K197,2))</f>
        <v/>
      </c>
      <c r="M197" s="23" t="str">
        <f aca="false">IF(J197="","",J197+L197)</f>
        <v/>
      </c>
      <c r="N197" s="24" t="str">
        <f aca="false">IF(D197="","",IFERROR(INDEX(Stammdaten!$E$6:$E$17,MATCH(D197,Stammdaten!$C$6:$C$17,0)),14))</f>
        <v/>
      </c>
      <c r="O197" s="25" t="str">
        <f aca="false">IF(OR(B197="",N197=""),"",B197+N197)</f>
        <v/>
      </c>
      <c r="P197" s="18"/>
      <c r="Q197" s="21"/>
      <c r="R197" s="23" t="str">
        <f aca="false">IF(C197="","",M197-IF(Q197="",0,Q197))</f>
        <v/>
      </c>
      <c r="S197" s="26" t="str">
        <f aca="true">IF(C197="","",IF(R197&lt;=0.005,"Bezahlt",IF(Q197&gt;0,"Teilzahlung",IF(AND(O197&lt;&gt;"",O197&lt;TODAY()),"Überfällig","Offen"))))</f>
        <v/>
      </c>
      <c r="T197" s="19"/>
      <c r="U197" s="20"/>
    </row>
    <row r="198" customFormat="false" ht="15.75" hidden="false" customHeight="true" outlineLevel="0" collapsed="false">
      <c r="A198" s="17" t="str">
        <f aca="false">IF(C198="","",COUNTA($C$13:C198))</f>
        <v/>
      </c>
      <c r="B198" s="18"/>
      <c r="C198" s="19"/>
      <c r="D198" s="20"/>
      <c r="E198" s="17" t="str">
        <f aca="false">IF(D198="","",IFERROR(INDEX(Stammdaten!$B$6:$B$17,MATCH(D198,Stammdaten!$C$6:$C$17,0)),"?"))</f>
        <v/>
      </c>
      <c r="F198" s="17" t="str">
        <f aca="false">IF(D198="","",IFERROR(INDEX(Stammdaten!$D$6:$D$17,MATCH(D198,Stammdaten!$C$6:$C$17,0)),"?"))</f>
        <v/>
      </c>
      <c r="G198" s="20"/>
      <c r="H198" s="18"/>
      <c r="I198" s="20"/>
      <c r="J198" s="21"/>
      <c r="K198" s="22"/>
      <c r="L198" s="23" t="str">
        <f aca="false">IF(J198="","",ROUND(J198*K198,2))</f>
        <v/>
      </c>
      <c r="M198" s="23" t="str">
        <f aca="false">IF(J198="","",J198+L198)</f>
        <v/>
      </c>
      <c r="N198" s="24" t="str">
        <f aca="false">IF(D198="","",IFERROR(INDEX(Stammdaten!$E$6:$E$17,MATCH(D198,Stammdaten!$C$6:$C$17,0)),14))</f>
        <v/>
      </c>
      <c r="O198" s="25" t="str">
        <f aca="false">IF(OR(B198="",N198=""),"",B198+N198)</f>
        <v/>
      </c>
      <c r="P198" s="18"/>
      <c r="Q198" s="21"/>
      <c r="R198" s="23" t="str">
        <f aca="false">IF(C198="","",M198-IF(Q198="",0,Q198))</f>
        <v/>
      </c>
      <c r="S198" s="26" t="str">
        <f aca="true">IF(C198="","",IF(R198&lt;=0.005,"Bezahlt",IF(Q198&gt;0,"Teilzahlung",IF(AND(O198&lt;&gt;"",O198&lt;TODAY()),"Überfällig","Offen"))))</f>
        <v/>
      </c>
      <c r="T198" s="19"/>
      <c r="U198" s="20"/>
    </row>
    <row r="199" customFormat="false" ht="15.75" hidden="false" customHeight="true" outlineLevel="0" collapsed="false">
      <c r="A199" s="17" t="str">
        <f aca="false">IF(C199="","",COUNTA($C$13:C199))</f>
        <v/>
      </c>
      <c r="B199" s="18"/>
      <c r="C199" s="19"/>
      <c r="D199" s="20"/>
      <c r="E199" s="17" t="str">
        <f aca="false">IF(D199="","",IFERROR(INDEX(Stammdaten!$B$6:$B$17,MATCH(D199,Stammdaten!$C$6:$C$17,0)),"?"))</f>
        <v/>
      </c>
      <c r="F199" s="17" t="str">
        <f aca="false">IF(D199="","",IFERROR(INDEX(Stammdaten!$D$6:$D$17,MATCH(D199,Stammdaten!$C$6:$C$17,0)),"?"))</f>
        <v/>
      </c>
      <c r="G199" s="20"/>
      <c r="H199" s="18"/>
      <c r="I199" s="20"/>
      <c r="J199" s="21"/>
      <c r="K199" s="22"/>
      <c r="L199" s="23" t="str">
        <f aca="false">IF(J199="","",ROUND(J199*K199,2))</f>
        <v/>
      </c>
      <c r="M199" s="23" t="str">
        <f aca="false">IF(J199="","",J199+L199)</f>
        <v/>
      </c>
      <c r="N199" s="24" t="str">
        <f aca="false">IF(D199="","",IFERROR(INDEX(Stammdaten!$E$6:$E$17,MATCH(D199,Stammdaten!$C$6:$C$17,0)),14))</f>
        <v/>
      </c>
      <c r="O199" s="25" t="str">
        <f aca="false">IF(OR(B199="",N199=""),"",B199+N199)</f>
        <v/>
      </c>
      <c r="P199" s="18"/>
      <c r="Q199" s="21"/>
      <c r="R199" s="23" t="str">
        <f aca="false">IF(C199="","",M199-IF(Q199="",0,Q199))</f>
        <v/>
      </c>
      <c r="S199" s="26" t="str">
        <f aca="true">IF(C199="","",IF(R199&lt;=0.005,"Bezahlt",IF(Q199&gt;0,"Teilzahlung",IF(AND(O199&lt;&gt;"",O199&lt;TODAY()),"Überfällig","Offen"))))</f>
        <v/>
      </c>
      <c r="T199" s="19"/>
      <c r="U199" s="20"/>
    </row>
    <row r="200" customFormat="false" ht="15.75" hidden="false" customHeight="true" outlineLevel="0" collapsed="false">
      <c r="A200" s="17" t="str">
        <f aca="false">IF(C200="","",COUNTA($C$13:C200))</f>
        <v/>
      </c>
      <c r="B200" s="18"/>
      <c r="C200" s="19"/>
      <c r="D200" s="20"/>
      <c r="E200" s="17" t="str">
        <f aca="false">IF(D200="","",IFERROR(INDEX(Stammdaten!$B$6:$B$17,MATCH(D200,Stammdaten!$C$6:$C$17,0)),"?"))</f>
        <v/>
      </c>
      <c r="F200" s="17" t="str">
        <f aca="false">IF(D200="","",IFERROR(INDEX(Stammdaten!$D$6:$D$17,MATCH(D200,Stammdaten!$C$6:$C$17,0)),"?"))</f>
        <v/>
      </c>
      <c r="G200" s="20"/>
      <c r="H200" s="18"/>
      <c r="I200" s="20"/>
      <c r="J200" s="21"/>
      <c r="K200" s="22"/>
      <c r="L200" s="23" t="str">
        <f aca="false">IF(J200="","",ROUND(J200*K200,2))</f>
        <v/>
      </c>
      <c r="M200" s="23" t="str">
        <f aca="false">IF(J200="","",J200+L200)</f>
        <v/>
      </c>
      <c r="N200" s="24" t="str">
        <f aca="false">IF(D200="","",IFERROR(INDEX(Stammdaten!$E$6:$E$17,MATCH(D200,Stammdaten!$C$6:$C$17,0)),14))</f>
        <v/>
      </c>
      <c r="O200" s="25" t="str">
        <f aca="false">IF(OR(B200="",N200=""),"",B200+N200)</f>
        <v/>
      </c>
      <c r="P200" s="18"/>
      <c r="Q200" s="21"/>
      <c r="R200" s="23" t="str">
        <f aca="false">IF(C200="","",M200-IF(Q200="",0,Q200))</f>
        <v/>
      </c>
      <c r="S200" s="26" t="str">
        <f aca="true">IF(C200="","",IF(R200&lt;=0.005,"Bezahlt",IF(Q200&gt;0,"Teilzahlung",IF(AND(O200&lt;&gt;"",O200&lt;TODAY()),"Überfällig","Offen"))))</f>
        <v/>
      </c>
      <c r="T200" s="19"/>
      <c r="U200" s="20"/>
    </row>
    <row r="201" customFormat="false" ht="15.75" hidden="false" customHeight="true" outlineLevel="0" collapsed="false">
      <c r="A201" s="17" t="str">
        <f aca="false">IF(C201="","",COUNTA($C$13:C201))</f>
        <v/>
      </c>
      <c r="B201" s="18"/>
      <c r="C201" s="19"/>
      <c r="D201" s="20"/>
      <c r="E201" s="17" t="str">
        <f aca="false">IF(D201="","",IFERROR(INDEX(Stammdaten!$B$6:$B$17,MATCH(D201,Stammdaten!$C$6:$C$17,0)),"?"))</f>
        <v/>
      </c>
      <c r="F201" s="17" t="str">
        <f aca="false">IF(D201="","",IFERROR(INDEX(Stammdaten!$D$6:$D$17,MATCH(D201,Stammdaten!$C$6:$C$17,0)),"?"))</f>
        <v/>
      </c>
      <c r="G201" s="20"/>
      <c r="H201" s="18"/>
      <c r="I201" s="20"/>
      <c r="J201" s="21"/>
      <c r="K201" s="22"/>
      <c r="L201" s="23" t="str">
        <f aca="false">IF(J201="","",ROUND(J201*K201,2))</f>
        <v/>
      </c>
      <c r="M201" s="23" t="str">
        <f aca="false">IF(J201="","",J201+L201)</f>
        <v/>
      </c>
      <c r="N201" s="24" t="str">
        <f aca="false">IF(D201="","",IFERROR(INDEX(Stammdaten!$E$6:$E$17,MATCH(D201,Stammdaten!$C$6:$C$17,0)),14))</f>
        <v/>
      </c>
      <c r="O201" s="25" t="str">
        <f aca="false">IF(OR(B201="",N201=""),"",B201+N201)</f>
        <v/>
      </c>
      <c r="P201" s="18"/>
      <c r="Q201" s="21"/>
      <c r="R201" s="23" t="str">
        <f aca="false">IF(C201="","",M201-IF(Q201="",0,Q201))</f>
        <v/>
      </c>
      <c r="S201" s="26" t="str">
        <f aca="true">IF(C201="","",IF(R201&lt;=0.005,"Bezahlt",IF(Q201&gt;0,"Teilzahlung",IF(AND(O201&lt;&gt;"",O201&lt;TODAY()),"Überfällig","Offen"))))</f>
        <v/>
      </c>
      <c r="T201" s="19"/>
      <c r="U201" s="20"/>
    </row>
    <row r="202" customFormat="false" ht="15.75" hidden="false" customHeight="true" outlineLevel="0" collapsed="false">
      <c r="A202" s="17" t="str">
        <f aca="false">IF(C202="","",COUNTA($C$13:C202))</f>
        <v/>
      </c>
      <c r="B202" s="18"/>
      <c r="C202" s="19"/>
      <c r="D202" s="20"/>
      <c r="E202" s="17" t="str">
        <f aca="false">IF(D202="","",IFERROR(INDEX(Stammdaten!$B$6:$B$17,MATCH(D202,Stammdaten!$C$6:$C$17,0)),"?"))</f>
        <v/>
      </c>
      <c r="F202" s="17" t="str">
        <f aca="false">IF(D202="","",IFERROR(INDEX(Stammdaten!$D$6:$D$17,MATCH(D202,Stammdaten!$C$6:$C$17,0)),"?"))</f>
        <v/>
      </c>
      <c r="G202" s="20"/>
      <c r="H202" s="18"/>
      <c r="I202" s="20"/>
      <c r="J202" s="21"/>
      <c r="K202" s="22"/>
      <c r="L202" s="23" t="str">
        <f aca="false">IF(J202="","",ROUND(J202*K202,2))</f>
        <v/>
      </c>
      <c r="M202" s="23" t="str">
        <f aca="false">IF(J202="","",J202+L202)</f>
        <v/>
      </c>
      <c r="N202" s="24" t="str">
        <f aca="false">IF(D202="","",IFERROR(INDEX(Stammdaten!$E$6:$E$17,MATCH(D202,Stammdaten!$C$6:$C$17,0)),14))</f>
        <v/>
      </c>
      <c r="O202" s="25" t="str">
        <f aca="false">IF(OR(B202="",N202=""),"",B202+N202)</f>
        <v/>
      </c>
      <c r="P202" s="18"/>
      <c r="Q202" s="21"/>
      <c r="R202" s="23" t="str">
        <f aca="false">IF(C202="","",M202-IF(Q202="",0,Q202))</f>
        <v/>
      </c>
      <c r="S202" s="26" t="str">
        <f aca="true">IF(C202="","",IF(R202&lt;=0.005,"Bezahlt",IF(Q202&gt;0,"Teilzahlung",IF(AND(O202&lt;&gt;"",O202&lt;TODAY()),"Überfällig","Offen"))))</f>
        <v/>
      </c>
      <c r="T202" s="19"/>
      <c r="U202" s="20"/>
    </row>
    <row r="203" customFormat="false" ht="15.75" hidden="false" customHeight="true" outlineLevel="0" collapsed="false">
      <c r="A203" s="17" t="str">
        <f aca="false">IF(C203="","",COUNTA($C$13:C203))</f>
        <v/>
      </c>
      <c r="B203" s="18"/>
      <c r="C203" s="19"/>
      <c r="D203" s="20"/>
      <c r="E203" s="17" t="str">
        <f aca="false">IF(D203="","",IFERROR(INDEX(Stammdaten!$B$6:$B$17,MATCH(D203,Stammdaten!$C$6:$C$17,0)),"?"))</f>
        <v/>
      </c>
      <c r="F203" s="17" t="str">
        <f aca="false">IF(D203="","",IFERROR(INDEX(Stammdaten!$D$6:$D$17,MATCH(D203,Stammdaten!$C$6:$C$17,0)),"?"))</f>
        <v/>
      </c>
      <c r="G203" s="20"/>
      <c r="H203" s="18"/>
      <c r="I203" s="20"/>
      <c r="J203" s="21"/>
      <c r="K203" s="22"/>
      <c r="L203" s="23" t="str">
        <f aca="false">IF(J203="","",ROUND(J203*K203,2))</f>
        <v/>
      </c>
      <c r="M203" s="23" t="str">
        <f aca="false">IF(J203="","",J203+L203)</f>
        <v/>
      </c>
      <c r="N203" s="24" t="str">
        <f aca="false">IF(D203="","",IFERROR(INDEX(Stammdaten!$E$6:$E$17,MATCH(D203,Stammdaten!$C$6:$C$17,0)),14))</f>
        <v/>
      </c>
      <c r="O203" s="25" t="str">
        <f aca="false">IF(OR(B203="",N203=""),"",B203+N203)</f>
        <v/>
      </c>
      <c r="P203" s="18"/>
      <c r="Q203" s="21"/>
      <c r="R203" s="23" t="str">
        <f aca="false">IF(C203="","",M203-IF(Q203="",0,Q203))</f>
        <v/>
      </c>
      <c r="S203" s="26" t="str">
        <f aca="true">IF(C203="","",IF(R203&lt;=0.005,"Bezahlt",IF(Q203&gt;0,"Teilzahlung",IF(AND(O203&lt;&gt;"",O203&lt;TODAY()),"Überfällig","Offen"))))</f>
        <v/>
      </c>
      <c r="T203" s="19"/>
      <c r="U203" s="20"/>
    </row>
    <row r="204" customFormat="false" ht="15.75" hidden="false" customHeight="true" outlineLevel="0" collapsed="false">
      <c r="A204" s="17" t="str">
        <f aca="false">IF(C204="","",COUNTA($C$13:C204))</f>
        <v/>
      </c>
      <c r="B204" s="18"/>
      <c r="C204" s="19"/>
      <c r="D204" s="20"/>
      <c r="E204" s="17" t="str">
        <f aca="false">IF(D204="","",IFERROR(INDEX(Stammdaten!$B$6:$B$17,MATCH(D204,Stammdaten!$C$6:$C$17,0)),"?"))</f>
        <v/>
      </c>
      <c r="F204" s="17" t="str">
        <f aca="false">IF(D204="","",IFERROR(INDEX(Stammdaten!$D$6:$D$17,MATCH(D204,Stammdaten!$C$6:$C$17,0)),"?"))</f>
        <v/>
      </c>
      <c r="G204" s="20"/>
      <c r="H204" s="18"/>
      <c r="I204" s="20"/>
      <c r="J204" s="21"/>
      <c r="K204" s="22"/>
      <c r="L204" s="23" t="str">
        <f aca="false">IF(J204="","",ROUND(J204*K204,2))</f>
        <v/>
      </c>
      <c r="M204" s="23" t="str">
        <f aca="false">IF(J204="","",J204+L204)</f>
        <v/>
      </c>
      <c r="N204" s="24" t="str">
        <f aca="false">IF(D204="","",IFERROR(INDEX(Stammdaten!$E$6:$E$17,MATCH(D204,Stammdaten!$C$6:$C$17,0)),14))</f>
        <v/>
      </c>
      <c r="O204" s="25" t="str">
        <f aca="false">IF(OR(B204="",N204=""),"",B204+N204)</f>
        <v/>
      </c>
      <c r="P204" s="18"/>
      <c r="Q204" s="21"/>
      <c r="R204" s="23" t="str">
        <f aca="false">IF(C204="","",M204-IF(Q204="",0,Q204))</f>
        <v/>
      </c>
      <c r="S204" s="26" t="str">
        <f aca="true">IF(C204="","",IF(R204&lt;=0.005,"Bezahlt",IF(Q204&gt;0,"Teilzahlung",IF(AND(O204&lt;&gt;"",O204&lt;TODAY()),"Überfällig","Offen"))))</f>
        <v/>
      </c>
      <c r="T204" s="19"/>
      <c r="U204" s="20"/>
    </row>
    <row r="205" customFormat="false" ht="15.75" hidden="false" customHeight="true" outlineLevel="0" collapsed="false">
      <c r="A205" s="17" t="str">
        <f aca="false">IF(C205="","",COUNTA($C$13:C205))</f>
        <v/>
      </c>
      <c r="B205" s="18"/>
      <c r="C205" s="19"/>
      <c r="D205" s="20"/>
      <c r="E205" s="17" t="str">
        <f aca="false">IF(D205="","",IFERROR(INDEX(Stammdaten!$B$6:$B$17,MATCH(D205,Stammdaten!$C$6:$C$17,0)),"?"))</f>
        <v/>
      </c>
      <c r="F205" s="17" t="str">
        <f aca="false">IF(D205="","",IFERROR(INDEX(Stammdaten!$D$6:$D$17,MATCH(D205,Stammdaten!$C$6:$C$17,0)),"?"))</f>
        <v/>
      </c>
      <c r="G205" s="20"/>
      <c r="H205" s="18"/>
      <c r="I205" s="20"/>
      <c r="J205" s="21"/>
      <c r="K205" s="22"/>
      <c r="L205" s="23" t="str">
        <f aca="false">IF(J205="","",ROUND(J205*K205,2))</f>
        <v/>
      </c>
      <c r="M205" s="23" t="str">
        <f aca="false">IF(J205="","",J205+L205)</f>
        <v/>
      </c>
      <c r="N205" s="24" t="str">
        <f aca="false">IF(D205="","",IFERROR(INDEX(Stammdaten!$E$6:$E$17,MATCH(D205,Stammdaten!$C$6:$C$17,0)),14))</f>
        <v/>
      </c>
      <c r="O205" s="25" t="str">
        <f aca="false">IF(OR(B205="",N205=""),"",B205+N205)</f>
        <v/>
      </c>
      <c r="P205" s="18"/>
      <c r="Q205" s="21"/>
      <c r="R205" s="23" t="str">
        <f aca="false">IF(C205="","",M205-IF(Q205="",0,Q205))</f>
        <v/>
      </c>
      <c r="S205" s="26" t="str">
        <f aca="true">IF(C205="","",IF(R205&lt;=0.005,"Bezahlt",IF(Q205&gt;0,"Teilzahlung",IF(AND(O205&lt;&gt;"",O205&lt;TODAY()),"Überfällig","Offen"))))</f>
        <v/>
      </c>
      <c r="T205" s="19"/>
      <c r="U205" s="20"/>
    </row>
    <row r="206" customFormat="false" ht="15.75" hidden="false" customHeight="true" outlineLevel="0" collapsed="false">
      <c r="A206" s="17" t="str">
        <f aca="false">IF(C206="","",COUNTA($C$13:C206))</f>
        <v/>
      </c>
      <c r="B206" s="18"/>
      <c r="C206" s="19"/>
      <c r="D206" s="20"/>
      <c r="E206" s="17" t="str">
        <f aca="false">IF(D206="","",IFERROR(INDEX(Stammdaten!$B$6:$B$17,MATCH(D206,Stammdaten!$C$6:$C$17,0)),"?"))</f>
        <v/>
      </c>
      <c r="F206" s="17" t="str">
        <f aca="false">IF(D206="","",IFERROR(INDEX(Stammdaten!$D$6:$D$17,MATCH(D206,Stammdaten!$C$6:$C$17,0)),"?"))</f>
        <v/>
      </c>
      <c r="G206" s="20"/>
      <c r="H206" s="18"/>
      <c r="I206" s="20"/>
      <c r="J206" s="21"/>
      <c r="K206" s="22"/>
      <c r="L206" s="23" t="str">
        <f aca="false">IF(J206="","",ROUND(J206*K206,2))</f>
        <v/>
      </c>
      <c r="M206" s="23" t="str">
        <f aca="false">IF(J206="","",J206+L206)</f>
        <v/>
      </c>
      <c r="N206" s="24" t="str">
        <f aca="false">IF(D206="","",IFERROR(INDEX(Stammdaten!$E$6:$E$17,MATCH(D206,Stammdaten!$C$6:$C$17,0)),14))</f>
        <v/>
      </c>
      <c r="O206" s="25" t="str">
        <f aca="false">IF(OR(B206="",N206=""),"",B206+N206)</f>
        <v/>
      </c>
      <c r="P206" s="18"/>
      <c r="Q206" s="21"/>
      <c r="R206" s="23" t="str">
        <f aca="false">IF(C206="","",M206-IF(Q206="",0,Q206))</f>
        <v/>
      </c>
      <c r="S206" s="26" t="str">
        <f aca="true">IF(C206="","",IF(R206&lt;=0.005,"Bezahlt",IF(Q206&gt;0,"Teilzahlung",IF(AND(O206&lt;&gt;"",O206&lt;TODAY()),"Überfällig","Offen"))))</f>
        <v/>
      </c>
      <c r="T206" s="19"/>
      <c r="U206" s="20"/>
    </row>
    <row r="207" customFormat="false" ht="15.75" hidden="false" customHeight="true" outlineLevel="0" collapsed="false">
      <c r="A207" s="17" t="str">
        <f aca="false">IF(C207="","",COUNTA($C$13:C207))</f>
        <v/>
      </c>
      <c r="B207" s="18"/>
      <c r="C207" s="19"/>
      <c r="D207" s="20"/>
      <c r="E207" s="17" t="str">
        <f aca="false">IF(D207="","",IFERROR(INDEX(Stammdaten!$B$6:$B$17,MATCH(D207,Stammdaten!$C$6:$C$17,0)),"?"))</f>
        <v/>
      </c>
      <c r="F207" s="17" t="str">
        <f aca="false">IF(D207="","",IFERROR(INDEX(Stammdaten!$D$6:$D$17,MATCH(D207,Stammdaten!$C$6:$C$17,0)),"?"))</f>
        <v/>
      </c>
      <c r="G207" s="20"/>
      <c r="H207" s="18"/>
      <c r="I207" s="20"/>
      <c r="J207" s="21"/>
      <c r="K207" s="22"/>
      <c r="L207" s="23" t="str">
        <f aca="false">IF(J207="","",ROUND(J207*K207,2))</f>
        <v/>
      </c>
      <c r="M207" s="23" t="str">
        <f aca="false">IF(J207="","",J207+L207)</f>
        <v/>
      </c>
      <c r="N207" s="24" t="str">
        <f aca="false">IF(D207="","",IFERROR(INDEX(Stammdaten!$E$6:$E$17,MATCH(D207,Stammdaten!$C$6:$C$17,0)),14))</f>
        <v/>
      </c>
      <c r="O207" s="25" t="str">
        <f aca="false">IF(OR(B207="",N207=""),"",B207+N207)</f>
        <v/>
      </c>
      <c r="P207" s="18"/>
      <c r="Q207" s="21"/>
      <c r="R207" s="23" t="str">
        <f aca="false">IF(C207="","",M207-IF(Q207="",0,Q207))</f>
        <v/>
      </c>
      <c r="S207" s="26" t="str">
        <f aca="true">IF(C207="","",IF(R207&lt;=0.005,"Bezahlt",IF(Q207&gt;0,"Teilzahlung",IF(AND(O207&lt;&gt;"",O207&lt;TODAY()),"Überfällig","Offen"))))</f>
        <v/>
      </c>
      <c r="T207" s="19"/>
      <c r="U207" s="20"/>
    </row>
    <row r="208" customFormat="false" ht="15.75" hidden="false" customHeight="true" outlineLevel="0" collapsed="false">
      <c r="A208" s="17" t="str">
        <f aca="false">IF(C208="","",COUNTA($C$13:C208))</f>
        <v/>
      </c>
      <c r="B208" s="18"/>
      <c r="C208" s="19"/>
      <c r="D208" s="20"/>
      <c r="E208" s="17" t="str">
        <f aca="false">IF(D208="","",IFERROR(INDEX(Stammdaten!$B$6:$B$17,MATCH(D208,Stammdaten!$C$6:$C$17,0)),"?"))</f>
        <v/>
      </c>
      <c r="F208" s="17" t="str">
        <f aca="false">IF(D208="","",IFERROR(INDEX(Stammdaten!$D$6:$D$17,MATCH(D208,Stammdaten!$C$6:$C$17,0)),"?"))</f>
        <v/>
      </c>
      <c r="G208" s="20"/>
      <c r="H208" s="18"/>
      <c r="I208" s="20"/>
      <c r="J208" s="21"/>
      <c r="K208" s="22"/>
      <c r="L208" s="23" t="str">
        <f aca="false">IF(J208="","",ROUND(J208*K208,2))</f>
        <v/>
      </c>
      <c r="M208" s="23" t="str">
        <f aca="false">IF(J208="","",J208+L208)</f>
        <v/>
      </c>
      <c r="N208" s="24" t="str">
        <f aca="false">IF(D208="","",IFERROR(INDEX(Stammdaten!$E$6:$E$17,MATCH(D208,Stammdaten!$C$6:$C$17,0)),14))</f>
        <v/>
      </c>
      <c r="O208" s="25" t="str">
        <f aca="false">IF(OR(B208="",N208=""),"",B208+N208)</f>
        <v/>
      </c>
      <c r="P208" s="18"/>
      <c r="Q208" s="21"/>
      <c r="R208" s="23" t="str">
        <f aca="false">IF(C208="","",M208-IF(Q208="",0,Q208))</f>
        <v/>
      </c>
      <c r="S208" s="26" t="str">
        <f aca="true">IF(C208="","",IF(R208&lt;=0.005,"Bezahlt",IF(Q208&gt;0,"Teilzahlung",IF(AND(O208&lt;&gt;"",O208&lt;TODAY()),"Überfällig","Offen"))))</f>
        <v/>
      </c>
      <c r="T208" s="19"/>
      <c r="U208" s="20"/>
    </row>
    <row r="209" customFormat="false" ht="15.75" hidden="false" customHeight="true" outlineLevel="0" collapsed="false">
      <c r="A209" s="17" t="str">
        <f aca="false">IF(C209="","",COUNTA($C$13:C209))</f>
        <v/>
      </c>
      <c r="B209" s="18"/>
      <c r="C209" s="19"/>
      <c r="D209" s="20"/>
      <c r="E209" s="17" t="str">
        <f aca="false">IF(D209="","",IFERROR(INDEX(Stammdaten!$B$6:$B$17,MATCH(D209,Stammdaten!$C$6:$C$17,0)),"?"))</f>
        <v/>
      </c>
      <c r="F209" s="17" t="str">
        <f aca="false">IF(D209="","",IFERROR(INDEX(Stammdaten!$D$6:$D$17,MATCH(D209,Stammdaten!$C$6:$C$17,0)),"?"))</f>
        <v/>
      </c>
      <c r="G209" s="20"/>
      <c r="H209" s="18"/>
      <c r="I209" s="20"/>
      <c r="J209" s="21"/>
      <c r="K209" s="22"/>
      <c r="L209" s="23" t="str">
        <f aca="false">IF(J209="","",ROUND(J209*K209,2))</f>
        <v/>
      </c>
      <c r="M209" s="23" t="str">
        <f aca="false">IF(J209="","",J209+L209)</f>
        <v/>
      </c>
      <c r="N209" s="24" t="str">
        <f aca="false">IF(D209="","",IFERROR(INDEX(Stammdaten!$E$6:$E$17,MATCH(D209,Stammdaten!$C$6:$C$17,0)),14))</f>
        <v/>
      </c>
      <c r="O209" s="25" t="str">
        <f aca="false">IF(OR(B209="",N209=""),"",B209+N209)</f>
        <v/>
      </c>
      <c r="P209" s="18"/>
      <c r="Q209" s="21"/>
      <c r="R209" s="23" t="str">
        <f aca="false">IF(C209="","",M209-IF(Q209="",0,Q209))</f>
        <v/>
      </c>
      <c r="S209" s="26" t="str">
        <f aca="true">IF(C209="","",IF(R209&lt;=0.005,"Bezahlt",IF(Q209&gt;0,"Teilzahlung",IF(AND(O209&lt;&gt;"",O209&lt;TODAY()),"Überfällig","Offen"))))</f>
        <v/>
      </c>
      <c r="T209" s="19"/>
      <c r="U209" s="20"/>
    </row>
    <row r="210" customFormat="false" ht="15.75" hidden="false" customHeight="true" outlineLevel="0" collapsed="false">
      <c r="A210" s="17" t="str">
        <f aca="false">IF(C210="","",COUNTA($C$13:C210))</f>
        <v/>
      </c>
      <c r="B210" s="18"/>
      <c r="C210" s="19"/>
      <c r="D210" s="20"/>
      <c r="E210" s="17" t="str">
        <f aca="false">IF(D210="","",IFERROR(INDEX(Stammdaten!$B$6:$B$17,MATCH(D210,Stammdaten!$C$6:$C$17,0)),"?"))</f>
        <v/>
      </c>
      <c r="F210" s="17" t="str">
        <f aca="false">IF(D210="","",IFERROR(INDEX(Stammdaten!$D$6:$D$17,MATCH(D210,Stammdaten!$C$6:$C$17,0)),"?"))</f>
        <v/>
      </c>
      <c r="G210" s="20"/>
      <c r="H210" s="18"/>
      <c r="I210" s="20"/>
      <c r="J210" s="21"/>
      <c r="K210" s="22"/>
      <c r="L210" s="23" t="str">
        <f aca="false">IF(J210="","",ROUND(J210*K210,2))</f>
        <v/>
      </c>
      <c r="M210" s="23" t="str">
        <f aca="false">IF(J210="","",J210+L210)</f>
        <v/>
      </c>
      <c r="N210" s="24" t="str">
        <f aca="false">IF(D210="","",IFERROR(INDEX(Stammdaten!$E$6:$E$17,MATCH(D210,Stammdaten!$C$6:$C$17,0)),14))</f>
        <v/>
      </c>
      <c r="O210" s="25" t="str">
        <f aca="false">IF(OR(B210="",N210=""),"",B210+N210)</f>
        <v/>
      </c>
      <c r="P210" s="18"/>
      <c r="Q210" s="21"/>
      <c r="R210" s="23" t="str">
        <f aca="false">IF(C210="","",M210-IF(Q210="",0,Q210))</f>
        <v/>
      </c>
      <c r="S210" s="26" t="str">
        <f aca="true">IF(C210="","",IF(R210&lt;=0.005,"Bezahlt",IF(Q210&gt;0,"Teilzahlung",IF(AND(O210&lt;&gt;"",O210&lt;TODAY()),"Überfällig","Offen"))))</f>
        <v/>
      </c>
      <c r="T210" s="19"/>
      <c r="U210" s="20"/>
    </row>
    <row r="211" customFormat="false" ht="15.75" hidden="false" customHeight="true" outlineLevel="0" collapsed="false">
      <c r="A211" s="17" t="str">
        <f aca="false">IF(C211="","",COUNTA($C$13:C211))</f>
        <v/>
      </c>
      <c r="B211" s="18"/>
      <c r="C211" s="19"/>
      <c r="D211" s="20"/>
      <c r="E211" s="17" t="str">
        <f aca="false">IF(D211="","",IFERROR(INDEX(Stammdaten!$B$6:$B$17,MATCH(D211,Stammdaten!$C$6:$C$17,0)),"?"))</f>
        <v/>
      </c>
      <c r="F211" s="17" t="str">
        <f aca="false">IF(D211="","",IFERROR(INDEX(Stammdaten!$D$6:$D$17,MATCH(D211,Stammdaten!$C$6:$C$17,0)),"?"))</f>
        <v/>
      </c>
      <c r="G211" s="20"/>
      <c r="H211" s="18"/>
      <c r="I211" s="20"/>
      <c r="J211" s="21"/>
      <c r="K211" s="22"/>
      <c r="L211" s="23" t="str">
        <f aca="false">IF(J211="","",ROUND(J211*K211,2))</f>
        <v/>
      </c>
      <c r="M211" s="23" t="str">
        <f aca="false">IF(J211="","",J211+L211)</f>
        <v/>
      </c>
      <c r="N211" s="24" t="str">
        <f aca="false">IF(D211="","",IFERROR(INDEX(Stammdaten!$E$6:$E$17,MATCH(D211,Stammdaten!$C$6:$C$17,0)),14))</f>
        <v/>
      </c>
      <c r="O211" s="25" t="str">
        <f aca="false">IF(OR(B211="",N211=""),"",B211+N211)</f>
        <v/>
      </c>
      <c r="P211" s="18"/>
      <c r="Q211" s="21"/>
      <c r="R211" s="23" t="str">
        <f aca="false">IF(C211="","",M211-IF(Q211="",0,Q211))</f>
        <v/>
      </c>
      <c r="S211" s="26" t="str">
        <f aca="true">IF(C211="","",IF(R211&lt;=0.005,"Bezahlt",IF(Q211&gt;0,"Teilzahlung",IF(AND(O211&lt;&gt;"",O211&lt;TODAY()),"Überfällig","Offen"))))</f>
        <v/>
      </c>
      <c r="T211" s="19"/>
      <c r="U211" s="20"/>
    </row>
    <row r="212" customFormat="false" ht="15.75" hidden="false" customHeight="true" outlineLevel="0" collapsed="false">
      <c r="A212" s="17" t="str">
        <f aca="false">IF(C212="","",COUNTA($C$13:C212))</f>
        <v/>
      </c>
      <c r="B212" s="18"/>
      <c r="C212" s="19"/>
      <c r="D212" s="20"/>
      <c r="E212" s="17" t="str">
        <f aca="false">IF(D212="","",IFERROR(INDEX(Stammdaten!$B$6:$B$17,MATCH(D212,Stammdaten!$C$6:$C$17,0)),"?"))</f>
        <v/>
      </c>
      <c r="F212" s="17" t="str">
        <f aca="false">IF(D212="","",IFERROR(INDEX(Stammdaten!$D$6:$D$17,MATCH(D212,Stammdaten!$C$6:$C$17,0)),"?"))</f>
        <v/>
      </c>
      <c r="G212" s="20"/>
      <c r="H212" s="18"/>
      <c r="I212" s="20"/>
      <c r="J212" s="21"/>
      <c r="K212" s="22"/>
      <c r="L212" s="23" t="str">
        <f aca="false">IF(J212="","",ROUND(J212*K212,2))</f>
        <v/>
      </c>
      <c r="M212" s="23" t="str">
        <f aca="false">IF(J212="","",J212+L212)</f>
        <v/>
      </c>
      <c r="N212" s="24" t="str">
        <f aca="false">IF(D212="","",IFERROR(INDEX(Stammdaten!$E$6:$E$17,MATCH(D212,Stammdaten!$C$6:$C$17,0)),14))</f>
        <v/>
      </c>
      <c r="O212" s="25" t="str">
        <f aca="false">IF(OR(B212="",N212=""),"",B212+N212)</f>
        <v/>
      </c>
      <c r="P212" s="18"/>
      <c r="Q212" s="21"/>
      <c r="R212" s="23" t="str">
        <f aca="false">IF(C212="","",M212-IF(Q212="",0,Q212))</f>
        <v/>
      </c>
      <c r="S212" s="26" t="str">
        <f aca="true">IF(C212="","",IF(R212&lt;=0.005,"Bezahlt",IF(Q212&gt;0,"Teilzahlung",IF(AND(O212&lt;&gt;"",O212&lt;TODAY()),"Überfällig","Offen"))))</f>
        <v/>
      </c>
      <c r="T212" s="19"/>
      <c r="U212" s="20"/>
    </row>
    <row r="213" customFormat="false" ht="21.75" hidden="false" customHeight="true" outlineLevel="0" collapsed="false">
      <c r="A213" s="27" t="s">
        <v>129</v>
      </c>
      <c r="B213" s="27"/>
      <c r="C213" s="27"/>
      <c r="D213" s="27"/>
      <c r="E213" s="27"/>
      <c r="F213" s="27"/>
      <c r="G213" s="27"/>
      <c r="H213" s="27"/>
      <c r="I213" s="27"/>
      <c r="J213" s="28" t="n">
        <f aca="false">SUM(J13:J212)</f>
        <v>87991.3</v>
      </c>
      <c r="K213" s="29"/>
      <c r="L213" s="28" t="n">
        <f aca="false">SUM(L13:L212)</f>
        <v>12125.3</v>
      </c>
      <c r="M213" s="28" t="n">
        <f aca="false">SUM(M13:M212)</f>
        <v>100116.6</v>
      </c>
      <c r="N213" s="29"/>
      <c r="O213" s="29"/>
      <c r="P213" s="29"/>
      <c r="Q213" s="28" t="n">
        <f aca="false">SUM(Q13:Q212)</f>
        <v>67467.3</v>
      </c>
      <c r="R213" s="28" t="n">
        <f aca="false">SUM(R13:R212)</f>
        <v>32649.3</v>
      </c>
      <c r="S213" s="29"/>
      <c r="T213" s="29"/>
      <c r="U213" s="29"/>
    </row>
  </sheetData>
  <autoFilter ref="A12:U212"/>
  <mergeCells count="28">
    <mergeCell ref="A1:U1"/>
    <mergeCell ref="A2:U2"/>
    <mergeCell ref="A3:U3"/>
    <mergeCell ref="B5:D5"/>
    <mergeCell ref="F5:H5"/>
    <mergeCell ref="J5:K5"/>
    <mergeCell ref="O5:P5"/>
    <mergeCell ref="R5:S5"/>
    <mergeCell ref="A7:B7"/>
    <mergeCell ref="C7:D7"/>
    <mergeCell ref="E7:F7"/>
    <mergeCell ref="G7:H7"/>
    <mergeCell ref="I7:K7"/>
    <mergeCell ref="L7:M7"/>
    <mergeCell ref="N7:P7"/>
    <mergeCell ref="Q7:R7"/>
    <mergeCell ref="S7:U7"/>
    <mergeCell ref="A8:B8"/>
    <mergeCell ref="C8:D8"/>
    <mergeCell ref="E8:F8"/>
    <mergeCell ref="G8:H8"/>
    <mergeCell ref="I8:K8"/>
    <mergeCell ref="L8:M8"/>
    <mergeCell ref="N8:P8"/>
    <mergeCell ref="Q8:R8"/>
    <mergeCell ref="S8:U8"/>
    <mergeCell ref="D10:U10"/>
    <mergeCell ref="A213:I213"/>
  </mergeCells>
  <conditionalFormatting sqref="S13:S212">
    <cfRule type="expression" priority="2" aboveAverage="0" equalAverage="0" bottom="0" percent="0" rank="0" text="" dxfId="13">
      <formula>$S13="Bezahlt"</formula>
    </cfRule>
    <cfRule type="expression" priority="3" aboveAverage="0" equalAverage="0" bottom="0" percent="0" rank="0" text="" dxfId="14">
      <formula>$S13="Teilzahlung"</formula>
    </cfRule>
    <cfRule type="expression" priority="4" aboveAverage="0" equalAverage="0" bottom="0" percent="0" rank="0" text="" dxfId="15">
      <formula>$S13="Überfällig"</formula>
    </cfRule>
    <cfRule type="expression" priority="5" aboveAverage="0" equalAverage="0" bottom="0" percent="0" rank="0" text="" dxfId="16">
      <formula>$S13="Offen"</formula>
    </cfRule>
  </conditionalFormatting>
  <conditionalFormatting sqref="O13:O212">
    <cfRule type="expression" priority="6" aboveAverage="0" equalAverage="0" bottom="0" percent="0" rank="0" text="" dxfId="17">
      <formula>AND($O13&lt;&gt;"",$S13="Überfällig")</formula>
    </cfRule>
  </conditionalFormatting>
  <dataValidations count="5">
    <dataValidation allowBlank="true" error="Bitte einen Kunden aus den Stammdaten wählen." errorStyle="stop" errorTitle="Ungültiger Kunde" operator="between" showDropDown="false" showErrorMessage="true" showInputMessage="false" sqref="D13:D212" type="list">
      <formula1>Stammdaten!$C$6:$C$17</formula1>
      <formula2>0</formula2>
    </dataValidation>
    <dataValidation allowBlank="true" errorStyle="stop" operator="between" showDropDown="false" showErrorMessage="false" showInputMessage="false" sqref="I13:I212" type="list">
      <formula1>Stammdaten!$G$6:$G$10</formula1>
      <formula2>0</formula2>
    </dataValidation>
    <dataValidation allowBlank="true" errorStyle="stop" operator="between" showDropDown="false" showErrorMessage="false" showInputMessage="false" sqref="K13:K212" type="list">
      <formula1>Stammdaten!$I$6:$I$8</formula1>
      <formula2>0</formula2>
    </dataValidation>
    <dataValidation allowBlank="true" errorStyle="stop" operator="between" showDropDown="false" showErrorMessage="false" showInputMessage="false" sqref="T13:T212" type="list">
      <formula1>Stammdaten!$K$6:$K$10</formula1>
      <formula2>0</formula2>
    </dataValidation>
    <dataValidation allowBlank="true" error="Bitte einen Betrag ≥ 0 eingeben." errorStyle="stop" operator="greaterThanOrEqual" showDropDown="false" showErrorMessage="false" showInputMessage="false" sqref="J13:J212 Q13:Q212" type="decimal">
      <formula1>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1"/>
    <col collapsed="false" customWidth="true" hidden="false" outlineLevel="0" max="3" min="3" style="0" width="15"/>
    <col collapsed="false" customWidth="true" hidden="false" outlineLevel="0" max="4" min="4" style="0" width="14"/>
    <col collapsed="false" customWidth="true" hidden="false" outlineLevel="0" max="7" min="5" style="0" width="15"/>
    <col collapsed="false" customWidth="true" hidden="false" outlineLevel="0" max="8" min="8" style="0" width="4"/>
    <col collapsed="false" customWidth="true" hidden="false" outlineLevel="0" max="9" min="9" style="0" width="26"/>
    <col collapsed="false" customWidth="true" hidden="false" outlineLevel="0" max="10" min="10" style="0" width="10"/>
    <col collapsed="false" customWidth="true" hidden="false" outlineLevel="0" max="12" min="11" style="0" width="15"/>
    <col collapsed="false" customWidth="true" hidden="false" outlineLevel="0" max="13" min="13" style="0" width="14"/>
  </cols>
  <sheetData>
    <row r="1" customFormat="false" ht="30" hidden="false" customHeight="true" outlineLevel="0" collapsed="false">
      <c r="A1" s="30" t="s">
        <v>130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customFormat="false" ht="15" hidden="false" customHeight="false" outlineLevel="0" collapsed="false">
      <c r="A2" s="31" t="s">
        <v>131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customFormat="false" ht="3.7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5" customFormat="false" ht="19.5" hidden="false" customHeight="true" outlineLevel="0" collapsed="false">
      <c r="A5" s="32" t="s">
        <v>132</v>
      </c>
      <c r="B5" s="32"/>
      <c r="C5" s="32"/>
      <c r="D5" s="32"/>
      <c r="E5" s="32"/>
      <c r="F5" s="32"/>
      <c r="G5" s="32"/>
      <c r="I5" s="32" t="s">
        <v>133</v>
      </c>
      <c r="J5" s="32"/>
      <c r="K5" s="32"/>
      <c r="L5" s="32"/>
      <c r="M5" s="32"/>
    </row>
    <row r="6" customFormat="false" ht="25.5" hidden="false" customHeight="true" outlineLevel="0" collapsed="false">
      <c r="A6" s="33" t="s">
        <v>134</v>
      </c>
      <c r="B6" s="33" t="s">
        <v>135</v>
      </c>
      <c r="C6" s="33" t="s">
        <v>36</v>
      </c>
      <c r="D6" s="33" t="s">
        <v>136</v>
      </c>
      <c r="E6" s="33" t="s">
        <v>39</v>
      </c>
      <c r="F6" s="33" t="s">
        <v>137</v>
      </c>
      <c r="G6" s="33" t="s">
        <v>138</v>
      </c>
      <c r="I6" s="33" t="s">
        <v>30</v>
      </c>
      <c r="J6" s="33" t="s">
        <v>135</v>
      </c>
      <c r="K6" s="33" t="s">
        <v>36</v>
      </c>
      <c r="L6" s="33" t="s">
        <v>39</v>
      </c>
      <c r="M6" s="33" t="s">
        <v>138</v>
      </c>
    </row>
    <row r="7" customFormat="false" ht="15" hidden="false" customHeight="false" outlineLevel="0" collapsed="false">
      <c r="A7" s="34" t="n">
        <v>46023</v>
      </c>
      <c r="B7" s="35" t="n">
        <f aca="false">COUNTIFS(Rechnungsausgangsbuch!$B$13:$B$212,"&gt;="&amp;$A7,Rechnungsausgangsbuch!$B$13:$B$212,"&lt;="&amp;EOMONTH($A7,0))</f>
        <v>4</v>
      </c>
      <c r="C7" s="23" t="n">
        <f aca="false">SUMIFS(Rechnungsausgangsbuch!$J$13:$J$212,Rechnungsausgangsbuch!$B$13:$B$212,"&gt;="&amp;$A7,Rechnungsausgangsbuch!$B$13:$B$212,"&lt;="&amp;EOMONTH($A7,0))</f>
        <v>8170.5</v>
      </c>
      <c r="D7" s="23" t="n">
        <f aca="false">SUMIFS(Rechnungsausgangsbuch!$L$13:$L$212,Rechnungsausgangsbuch!$B$13:$B$212,"&gt;="&amp;$A7,Rechnungsausgangsbuch!$B$13:$B$212,"&lt;="&amp;EOMONTH($A7,0))</f>
        <v>734.54</v>
      </c>
      <c r="E7" s="23" t="n">
        <f aca="false">SUMIFS(Rechnungsausgangsbuch!$M$13:$M$212,Rechnungsausgangsbuch!$B$13:$B$212,"&gt;="&amp;$A7,Rechnungsausgangsbuch!$B$13:$B$212,"&lt;="&amp;EOMONTH($A7,0))</f>
        <v>8905.04</v>
      </c>
      <c r="F7" s="23" t="n">
        <f aca="false">SUMIFS(Rechnungsausgangsbuch!$Q$13:$Q$212,Rechnungsausgangsbuch!$B$13:$B$212,"&gt;="&amp;$A7,Rechnungsausgangsbuch!$B$13:$B$212,"&lt;="&amp;EOMONTH($A7,0))</f>
        <v>8905.04</v>
      </c>
      <c r="G7" s="23" t="n">
        <f aca="false">SUMIFS(Rechnungsausgangsbuch!$R$13:$R$212,Rechnungsausgangsbuch!$B$13:$B$212,"&gt;="&amp;$A7,Rechnungsausgangsbuch!$B$13:$B$212,"&lt;="&amp;EOMONTH($A7,0))</f>
        <v>0</v>
      </c>
      <c r="I7" s="36" t="str">
        <f aca="false">Stammdaten!$C$6</f>
        <v>Nordlicht Verlag GmbH</v>
      </c>
      <c r="J7" s="35" t="n">
        <f aca="false">COUNTIF(Rechnungsausgangsbuch!$D$13:$D$212,$I7)</f>
        <v>3</v>
      </c>
      <c r="K7" s="23" t="n">
        <f aca="false">SUMIF(Rechnungsausgangsbuch!$D$13:$D$212,$I7,Rechnungsausgangsbuch!$J$13:$J$212)</f>
        <v>5680</v>
      </c>
      <c r="L7" s="23" t="n">
        <f aca="false">SUMIF(Rechnungsausgangsbuch!$D$13:$D$212,$I7,Rechnungsausgangsbuch!$M$13:$M$212)</f>
        <v>6759.2</v>
      </c>
      <c r="M7" s="23" t="n">
        <f aca="false">SUMIF(Rechnungsausgangsbuch!$D$13:$D$212,$I7,Rechnungsausgangsbuch!$R$13:$R$212)</f>
        <v>0</v>
      </c>
    </row>
    <row r="8" customFormat="false" ht="15" hidden="false" customHeight="false" outlineLevel="0" collapsed="false">
      <c r="A8" s="34" t="n">
        <v>46054</v>
      </c>
      <c r="B8" s="35" t="n">
        <f aca="false">COUNTIFS(Rechnungsausgangsbuch!$B$13:$B$212,"&gt;="&amp;$A8,Rechnungsausgangsbuch!$B$13:$B$212,"&lt;="&amp;EOMONTH($A8,0))</f>
        <v>4</v>
      </c>
      <c r="C8" s="23" t="n">
        <f aca="false">SUMIFS(Rechnungsausgangsbuch!$J$13:$J$212,Rechnungsausgangsbuch!$B$13:$B$212,"&gt;="&amp;$A8,Rechnungsausgangsbuch!$B$13:$B$212,"&lt;="&amp;EOMONTH($A8,0))</f>
        <v>12595</v>
      </c>
      <c r="D8" s="23" t="n">
        <f aca="false">SUMIFS(Rechnungsausgangsbuch!$L$13:$L$212,Rechnungsausgangsbuch!$B$13:$B$212,"&gt;="&amp;$A8,Rechnungsausgangsbuch!$B$13:$B$212,"&lt;="&amp;EOMONTH($A8,0))</f>
        <v>1994.05</v>
      </c>
      <c r="E8" s="23" t="n">
        <f aca="false">SUMIFS(Rechnungsausgangsbuch!$M$13:$M$212,Rechnungsausgangsbuch!$B$13:$B$212,"&gt;="&amp;$A8,Rechnungsausgangsbuch!$B$13:$B$212,"&lt;="&amp;EOMONTH($A8,0))</f>
        <v>14589.05</v>
      </c>
      <c r="F8" s="23" t="n">
        <f aca="false">SUMIFS(Rechnungsausgangsbuch!$Q$13:$Q$212,Rechnungsausgangsbuch!$B$13:$B$212,"&gt;="&amp;$A8,Rechnungsausgangsbuch!$B$13:$B$212,"&lt;="&amp;EOMONTH($A8,0))</f>
        <v>14589.05</v>
      </c>
      <c r="G8" s="23" t="n">
        <f aca="false">SUMIFS(Rechnungsausgangsbuch!$R$13:$R$212,Rechnungsausgangsbuch!$B$13:$B$212,"&gt;="&amp;$A8,Rechnungsausgangsbuch!$B$13:$B$212,"&lt;="&amp;EOMONTH($A8,0))</f>
        <v>0</v>
      </c>
      <c r="I8" s="36" t="str">
        <f aca="false">Stammdaten!$C$7</f>
        <v>Kramer &amp; Söhne Bauelemente</v>
      </c>
      <c r="J8" s="35" t="n">
        <f aca="false">COUNTIF(Rechnungsausgangsbuch!$D$13:$D$212,$I8)</f>
        <v>3</v>
      </c>
      <c r="K8" s="23" t="n">
        <f aca="false">SUMIF(Rechnungsausgangsbuch!$D$13:$D$212,$I8,Rechnungsausgangsbuch!$J$13:$J$212)</f>
        <v>4600</v>
      </c>
      <c r="L8" s="23" t="n">
        <f aca="false">SUMIF(Rechnungsausgangsbuch!$D$13:$D$212,$I8,Rechnungsausgangsbuch!$M$13:$M$212)</f>
        <v>5474</v>
      </c>
      <c r="M8" s="23" t="n">
        <f aca="false">SUMIF(Rechnungsausgangsbuch!$D$13:$D$212,$I8,Rechnungsausgangsbuch!$R$13:$R$212)</f>
        <v>2665.6</v>
      </c>
    </row>
    <row r="9" customFormat="false" ht="15" hidden="false" customHeight="false" outlineLevel="0" collapsed="false">
      <c r="A9" s="34" t="n">
        <v>46082</v>
      </c>
      <c r="B9" s="35" t="n">
        <f aca="false">COUNTIFS(Rechnungsausgangsbuch!$B$13:$B$212,"&gt;="&amp;$A9,Rechnungsausgangsbuch!$B$13:$B$212,"&lt;="&amp;EOMONTH($A9,0))</f>
        <v>5</v>
      </c>
      <c r="C9" s="23" t="n">
        <f aca="false">SUMIFS(Rechnungsausgangsbuch!$J$13:$J$212,Rechnungsausgangsbuch!$B$13:$B$212,"&gt;="&amp;$A9,Rechnungsausgangsbuch!$B$13:$B$212,"&lt;="&amp;EOMONTH($A9,0))</f>
        <v>22040</v>
      </c>
      <c r="D9" s="23" t="n">
        <f aca="false">SUMIFS(Rechnungsausgangsbuch!$L$13:$L$212,Rechnungsausgangsbuch!$B$13:$B$212,"&gt;="&amp;$A9,Rechnungsausgangsbuch!$B$13:$B$212,"&lt;="&amp;EOMONTH($A9,0))</f>
        <v>2864.3</v>
      </c>
      <c r="E9" s="23" t="n">
        <f aca="false">SUMIFS(Rechnungsausgangsbuch!$M$13:$M$212,Rechnungsausgangsbuch!$B$13:$B$212,"&gt;="&amp;$A9,Rechnungsausgangsbuch!$B$13:$B$212,"&lt;="&amp;EOMONTH($A9,0))</f>
        <v>24904.3</v>
      </c>
      <c r="F9" s="23" t="n">
        <f aca="false">SUMIFS(Rechnungsausgangsbuch!$Q$13:$Q$212,Rechnungsausgangsbuch!$B$13:$B$212,"&gt;="&amp;$A9,Rechnungsausgangsbuch!$B$13:$B$212,"&lt;="&amp;EOMONTH($A9,0))</f>
        <v>24904.3</v>
      </c>
      <c r="G9" s="23" t="n">
        <f aca="false">SUMIFS(Rechnungsausgangsbuch!$R$13:$R$212,Rechnungsausgangsbuch!$B$13:$B$212,"&gt;="&amp;$A9,Rechnungsausgangsbuch!$B$13:$B$212,"&lt;="&amp;EOMONTH($A9,0))</f>
        <v>0</v>
      </c>
      <c r="I9" s="36" t="str">
        <f aca="false">Stammdaten!$C$8</f>
        <v>Weissbach Consulting</v>
      </c>
      <c r="J9" s="35" t="n">
        <f aca="false">COUNTIF(Rechnungsausgangsbuch!$D$13:$D$212,$I9)</f>
        <v>3</v>
      </c>
      <c r="K9" s="23" t="n">
        <f aca="false">SUMIF(Rechnungsausgangsbuch!$D$13:$D$212,$I9,Rechnungsausgangsbuch!$J$13:$J$212)</f>
        <v>8830</v>
      </c>
      <c r="L9" s="23" t="n">
        <f aca="false">SUMIF(Rechnungsausgangsbuch!$D$13:$D$212,$I9,Rechnungsausgangsbuch!$M$13:$M$212)</f>
        <v>10507.7</v>
      </c>
      <c r="M9" s="23" t="n">
        <f aca="false">SUMIF(Rechnungsausgangsbuch!$D$13:$D$212,$I9,Rechnungsausgangsbuch!$R$13:$R$212)</f>
        <v>3510.5</v>
      </c>
    </row>
    <row r="10" customFormat="false" ht="15" hidden="false" customHeight="false" outlineLevel="0" collapsed="false">
      <c r="A10" s="34" t="n">
        <v>46113</v>
      </c>
      <c r="B10" s="35" t="n">
        <f aca="false">COUNTIFS(Rechnungsausgangsbuch!$B$13:$B$212,"&gt;="&amp;$A10,Rechnungsausgangsbuch!$B$13:$B$212,"&lt;="&amp;EOMONTH($A10,0))</f>
        <v>4</v>
      </c>
      <c r="C10" s="23" t="n">
        <f aca="false">SUMIFS(Rechnungsausgangsbuch!$J$13:$J$212,Rechnungsausgangsbuch!$B$13:$B$212,"&gt;="&amp;$A10,Rechnungsausgangsbuch!$B$13:$B$212,"&lt;="&amp;EOMONTH($A10,0))</f>
        <v>9555.8</v>
      </c>
      <c r="D10" s="23" t="n">
        <f aca="false">SUMIFS(Rechnungsausgangsbuch!$L$13:$L$212,Rechnungsausgangsbuch!$B$13:$B$212,"&gt;="&amp;$A10,Rechnungsausgangsbuch!$B$13:$B$212,"&lt;="&amp;EOMONTH($A10,0))</f>
        <v>1729.71</v>
      </c>
      <c r="E10" s="23" t="n">
        <f aca="false">SUMIFS(Rechnungsausgangsbuch!$M$13:$M$212,Rechnungsausgangsbuch!$B$13:$B$212,"&gt;="&amp;$A10,Rechnungsausgangsbuch!$B$13:$B$212,"&lt;="&amp;EOMONTH($A10,0))</f>
        <v>11285.51</v>
      </c>
      <c r="F10" s="23" t="n">
        <f aca="false">SUMIFS(Rechnungsausgangsbuch!$Q$13:$Q$212,Rechnungsausgangsbuch!$B$13:$B$212,"&gt;="&amp;$A10,Rechnungsausgangsbuch!$B$13:$B$212,"&lt;="&amp;EOMONTH($A10,0))</f>
        <v>11285.51</v>
      </c>
      <c r="G10" s="23" t="n">
        <f aca="false">SUMIFS(Rechnungsausgangsbuch!$R$13:$R$212,Rechnungsausgangsbuch!$B$13:$B$212,"&gt;="&amp;$A10,Rechnungsausgangsbuch!$B$13:$B$212,"&lt;="&amp;EOMONTH($A10,0))</f>
        <v>0</v>
      </c>
      <c r="I10" s="36" t="str">
        <f aca="false">Stammdaten!$C$9</f>
        <v>Elbtal Logistik AG</v>
      </c>
      <c r="J10" s="35" t="n">
        <f aca="false">COUNTIF(Rechnungsausgangsbuch!$D$13:$D$212,$I10)</f>
        <v>3</v>
      </c>
      <c r="K10" s="23" t="n">
        <f aca="false">SUMIF(Rechnungsausgangsbuch!$D$13:$D$212,$I10,Rechnungsausgangsbuch!$J$13:$J$212)</f>
        <v>16160</v>
      </c>
      <c r="L10" s="23" t="n">
        <f aca="false">SUMIF(Rechnungsausgangsbuch!$D$13:$D$212,$I10,Rechnungsausgangsbuch!$M$13:$M$212)</f>
        <v>19230.4</v>
      </c>
      <c r="M10" s="23" t="n">
        <f aca="false">SUMIF(Rechnungsausgangsbuch!$D$13:$D$212,$I10,Rechnungsausgangsbuch!$R$13:$R$212)</f>
        <v>6854.4</v>
      </c>
    </row>
    <row r="11" customFormat="false" ht="15" hidden="false" customHeight="false" outlineLevel="0" collapsed="false">
      <c r="A11" s="34" t="n">
        <v>46143</v>
      </c>
      <c r="B11" s="35" t="n">
        <f aca="false">COUNTIFS(Rechnungsausgangsbuch!$B$13:$B$212,"&gt;="&amp;$A11,Rechnungsausgangsbuch!$B$13:$B$212,"&lt;="&amp;EOMONTH($A11,0))</f>
        <v>4</v>
      </c>
      <c r="C11" s="23" t="n">
        <f aca="false">SUMIFS(Rechnungsausgangsbuch!$J$13:$J$212,Rechnungsausgangsbuch!$B$13:$B$212,"&gt;="&amp;$A11,Rechnungsausgangsbuch!$B$13:$B$212,"&lt;="&amp;EOMONTH($A11,0))</f>
        <v>17230</v>
      </c>
      <c r="D11" s="23" t="n">
        <f aca="false">SUMIFS(Rechnungsausgangsbuch!$L$13:$L$212,Rechnungsausgangsbuch!$B$13:$B$212,"&gt;="&amp;$A11,Rechnungsausgangsbuch!$B$13:$B$212,"&lt;="&amp;EOMONTH($A11,0))</f>
        <v>2466.2</v>
      </c>
      <c r="E11" s="23" t="n">
        <f aca="false">SUMIFS(Rechnungsausgangsbuch!$M$13:$M$212,Rechnungsausgangsbuch!$B$13:$B$212,"&gt;="&amp;$A11,Rechnungsausgangsbuch!$B$13:$B$212,"&lt;="&amp;EOMONTH($A11,0))</f>
        <v>19696.2</v>
      </c>
      <c r="F11" s="23" t="n">
        <f aca="false">SUMIFS(Rechnungsausgangsbuch!$Q$13:$Q$212,Rechnungsausgangsbuch!$B$13:$B$212,"&gt;="&amp;$A11,Rechnungsausgangsbuch!$B$13:$B$212,"&lt;="&amp;EOMONTH($A11,0))</f>
        <v>6855.2</v>
      </c>
      <c r="G11" s="23" t="n">
        <f aca="false">SUMIFS(Rechnungsausgangsbuch!$R$13:$R$212,Rechnungsausgangsbuch!$B$13:$B$212,"&gt;="&amp;$A11,Rechnungsausgangsbuch!$B$13:$B$212,"&lt;="&amp;EOMONTH($A11,0))</f>
        <v>12841</v>
      </c>
      <c r="I11" s="36" t="str">
        <f aca="false">Stammdaten!$C$10</f>
        <v>Hofmann Metallbau e.K.</v>
      </c>
      <c r="J11" s="35" t="n">
        <f aca="false">COUNTIF(Rechnungsausgangsbuch!$D$13:$D$212,$I11)</f>
        <v>2</v>
      </c>
      <c r="K11" s="23" t="n">
        <f aca="false">SUMIF(Rechnungsausgangsbuch!$D$13:$D$212,$I11,Rechnungsausgangsbuch!$J$13:$J$212)</f>
        <v>10470</v>
      </c>
      <c r="L11" s="23" t="n">
        <f aca="false">SUMIF(Rechnungsausgangsbuch!$D$13:$D$212,$I11,Rechnungsausgangsbuch!$M$13:$M$212)</f>
        <v>12459.3</v>
      </c>
      <c r="M11" s="23" t="n">
        <f aca="false">SUMIF(Rechnungsausgangsbuch!$D$13:$D$212,$I11,Rechnungsausgangsbuch!$R$13:$R$212)</f>
        <v>0</v>
      </c>
    </row>
    <row r="12" customFormat="false" ht="15" hidden="false" customHeight="false" outlineLevel="0" collapsed="false">
      <c r="A12" s="34" t="n">
        <v>46174</v>
      </c>
      <c r="B12" s="35" t="n">
        <f aca="false">COUNTIFS(Rechnungsausgangsbuch!$B$13:$B$212,"&gt;="&amp;$A12,Rechnungsausgangsbuch!$B$13:$B$212,"&lt;="&amp;EOMONTH($A12,0))</f>
        <v>5</v>
      </c>
      <c r="C12" s="23" t="n">
        <f aca="false">SUMIFS(Rechnungsausgangsbuch!$J$13:$J$212,Rechnungsausgangsbuch!$B$13:$B$212,"&gt;="&amp;$A12,Rechnungsausgangsbuch!$B$13:$B$212,"&lt;="&amp;EOMONTH($A12,0))</f>
        <v>13210</v>
      </c>
      <c r="D12" s="23" t="n">
        <f aca="false">SUMIFS(Rechnungsausgangsbuch!$L$13:$L$212,Rechnungsausgangsbuch!$B$13:$B$212,"&gt;="&amp;$A12,Rechnungsausgangsbuch!$B$13:$B$212,"&lt;="&amp;EOMONTH($A12,0))</f>
        <v>1350.4</v>
      </c>
      <c r="E12" s="23" t="n">
        <f aca="false">SUMIFS(Rechnungsausgangsbuch!$M$13:$M$212,Rechnungsausgangsbuch!$B$13:$B$212,"&gt;="&amp;$A12,Rechnungsausgangsbuch!$B$13:$B$212,"&lt;="&amp;EOMONTH($A12,0))</f>
        <v>14560.4</v>
      </c>
      <c r="F12" s="23" t="n">
        <f aca="false">SUMIFS(Rechnungsausgangsbuch!$Q$13:$Q$212,Rechnungsausgangsbuch!$B$13:$B$212,"&gt;="&amp;$A12,Rechnungsausgangsbuch!$B$13:$B$212,"&lt;="&amp;EOMONTH($A12,0))</f>
        <v>928.2</v>
      </c>
      <c r="G12" s="23" t="n">
        <f aca="false">SUMIFS(Rechnungsausgangsbuch!$R$13:$R$212,Rechnungsausgangsbuch!$B$13:$B$212,"&gt;="&amp;$A12,Rechnungsausgangsbuch!$B$13:$B$212,"&lt;="&amp;EOMONTH($A12,0))</f>
        <v>13632.2</v>
      </c>
      <c r="I12" s="36" t="str">
        <f aca="false">Stammdaten!$C$11</f>
        <v>Studio Dreiklang GbR</v>
      </c>
      <c r="J12" s="35" t="n">
        <f aca="false">COUNTIF(Rechnungsausgangsbuch!$D$13:$D$212,$I12)</f>
        <v>2</v>
      </c>
      <c r="K12" s="23" t="n">
        <f aca="false">SUMIF(Rechnungsausgangsbuch!$D$13:$D$212,$I12,Rechnungsausgangsbuch!$J$13:$J$212)</f>
        <v>2835</v>
      </c>
      <c r="L12" s="23" t="n">
        <f aca="false">SUMIF(Rechnungsausgangsbuch!$D$13:$D$212,$I12,Rechnungsausgangsbuch!$M$13:$M$212)</f>
        <v>3373.65</v>
      </c>
      <c r="M12" s="23" t="n">
        <f aca="false">SUMIF(Rechnungsausgangsbuch!$D$13:$D$212,$I12,Rechnungsausgangsbuch!$R$13:$R$212)</f>
        <v>0</v>
      </c>
    </row>
    <row r="13" customFormat="false" ht="15" hidden="false" customHeight="false" outlineLevel="0" collapsed="false">
      <c r="A13" s="34" t="n">
        <v>46204</v>
      </c>
      <c r="B13" s="35" t="n">
        <f aca="false">COUNTIFS(Rechnungsausgangsbuch!$B$13:$B$212,"&gt;="&amp;$A13,Rechnungsausgangsbuch!$B$13:$B$212,"&lt;="&amp;EOMONTH($A13,0))</f>
        <v>2</v>
      </c>
      <c r="C13" s="23" t="n">
        <f aca="false">SUMIFS(Rechnungsausgangsbuch!$J$13:$J$212,Rechnungsausgangsbuch!$B$13:$B$212,"&gt;="&amp;$A13,Rechnungsausgangsbuch!$B$13:$B$212,"&lt;="&amp;EOMONTH($A13,0))</f>
        <v>5190</v>
      </c>
      <c r="D13" s="23" t="n">
        <f aca="false">SUMIFS(Rechnungsausgangsbuch!$L$13:$L$212,Rechnungsausgangsbuch!$B$13:$B$212,"&gt;="&amp;$A13,Rechnungsausgangsbuch!$B$13:$B$212,"&lt;="&amp;EOMONTH($A13,0))</f>
        <v>986.1</v>
      </c>
      <c r="E13" s="23" t="n">
        <f aca="false">SUMIFS(Rechnungsausgangsbuch!$M$13:$M$212,Rechnungsausgangsbuch!$B$13:$B$212,"&gt;="&amp;$A13,Rechnungsausgangsbuch!$B$13:$B$212,"&lt;="&amp;EOMONTH($A13,0))</f>
        <v>6176.1</v>
      </c>
      <c r="F13" s="23" t="n">
        <f aca="false">SUMIFS(Rechnungsausgangsbuch!$Q$13:$Q$212,Rechnungsausgangsbuch!$B$13:$B$212,"&gt;="&amp;$A13,Rechnungsausgangsbuch!$B$13:$B$212,"&lt;="&amp;EOMONTH($A13,0))</f>
        <v>0</v>
      </c>
      <c r="G13" s="23" t="n">
        <f aca="false">SUMIFS(Rechnungsausgangsbuch!$R$13:$R$212,Rechnungsausgangsbuch!$B$13:$B$212,"&gt;="&amp;$A13,Rechnungsausgangsbuch!$B$13:$B$212,"&lt;="&amp;EOMONTH($A13,0))</f>
        <v>6176.1</v>
      </c>
      <c r="I13" s="36" t="str">
        <f aca="false">Stammdaten!$C$12</f>
        <v>Tiefsee Software GmbH</v>
      </c>
      <c r="J13" s="35" t="n">
        <f aca="false">COUNTIF(Rechnungsausgangsbuch!$D$13:$D$212,$I13)</f>
        <v>2</v>
      </c>
      <c r="K13" s="23" t="n">
        <f aca="false">SUMIF(Rechnungsausgangsbuch!$D$13:$D$212,$I13,Rechnungsausgangsbuch!$J$13:$J$212)</f>
        <v>13700</v>
      </c>
      <c r="L13" s="23" t="n">
        <f aca="false">SUMIF(Rechnungsausgangsbuch!$D$13:$D$212,$I13,Rechnungsausgangsbuch!$M$13:$M$212)</f>
        <v>16303</v>
      </c>
      <c r="M13" s="23" t="n">
        <f aca="false">SUMIF(Rechnungsausgangsbuch!$D$13:$D$212,$I13,Rechnungsausgangsbuch!$R$13:$R$212)</f>
        <v>10591</v>
      </c>
    </row>
    <row r="14" customFormat="false" ht="15" hidden="false" customHeight="false" outlineLevel="0" collapsed="false">
      <c r="A14" s="34" t="n">
        <v>46235</v>
      </c>
      <c r="B14" s="35" t="n">
        <f aca="false">COUNTIFS(Rechnungsausgangsbuch!$B$13:$B$212,"&gt;="&amp;$A14,Rechnungsausgangsbuch!$B$13:$B$212,"&lt;="&amp;EOMONTH($A14,0))</f>
        <v>0</v>
      </c>
      <c r="C14" s="23" t="n">
        <f aca="false">SUMIFS(Rechnungsausgangsbuch!$J$13:$J$212,Rechnungsausgangsbuch!$B$13:$B$212,"&gt;="&amp;$A14,Rechnungsausgangsbuch!$B$13:$B$212,"&lt;="&amp;EOMONTH($A14,0))</f>
        <v>0</v>
      </c>
      <c r="D14" s="23" t="n">
        <f aca="false">SUMIFS(Rechnungsausgangsbuch!$L$13:$L$212,Rechnungsausgangsbuch!$B$13:$B$212,"&gt;="&amp;$A14,Rechnungsausgangsbuch!$B$13:$B$212,"&lt;="&amp;EOMONTH($A14,0))</f>
        <v>0</v>
      </c>
      <c r="E14" s="23" t="n">
        <f aca="false">SUMIFS(Rechnungsausgangsbuch!$M$13:$M$212,Rechnungsausgangsbuch!$B$13:$B$212,"&gt;="&amp;$A14,Rechnungsausgangsbuch!$B$13:$B$212,"&lt;="&amp;EOMONTH($A14,0))</f>
        <v>0</v>
      </c>
      <c r="F14" s="23" t="n">
        <f aca="false">SUMIFS(Rechnungsausgangsbuch!$Q$13:$Q$212,Rechnungsausgangsbuch!$B$13:$B$212,"&gt;="&amp;$A14,Rechnungsausgangsbuch!$B$13:$B$212,"&lt;="&amp;EOMONTH($A14,0))</f>
        <v>0</v>
      </c>
      <c r="G14" s="23" t="n">
        <f aca="false">SUMIFS(Rechnungsausgangsbuch!$R$13:$R$212,Rechnungsausgangsbuch!$B$13:$B$212,"&gt;="&amp;$A14,Rechnungsausgangsbuch!$B$13:$B$212,"&lt;="&amp;EOMONTH($A14,0))</f>
        <v>0</v>
      </c>
      <c r="I14" s="36" t="str">
        <f aca="false">Stammdaten!$C$13</f>
        <v>Bergmann Apotheke</v>
      </c>
      <c r="J14" s="35" t="n">
        <f aca="false">COUNTIF(Rechnungsausgangsbuch!$D$13:$D$212,$I14)</f>
        <v>2</v>
      </c>
      <c r="K14" s="23" t="n">
        <f aca="false">SUMIF(Rechnungsausgangsbuch!$D$13:$D$212,$I14,Rechnungsausgangsbuch!$J$13:$J$212)</f>
        <v>1356.3</v>
      </c>
      <c r="L14" s="23" t="n">
        <f aca="false">SUMIF(Rechnungsausgangsbuch!$D$13:$D$212,$I14,Rechnungsausgangsbuch!$M$13:$M$212)</f>
        <v>1451.25</v>
      </c>
      <c r="M14" s="23" t="n">
        <f aca="false">SUMIF(Rechnungsausgangsbuch!$D$13:$D$212,$I14,Rechnungsausgangsbuch!$R$13:$R$212)</f>
        <v>0</v>
      </c>
    </row>
    <row r="15" customFormat="false" ht="15" hidden="false" customHeight="false" outlineLevel="0" collapsed="false">
      <c r="A15" s="34" t="n">
        <v>46266</v>
      </c>
      <c r="B15" s="35" t="n">
        <f aca="false">COUNTIFS(Rechnungsausgangsbuch!$B$13:$B$212,"&gt;="&amp;$A15,Rechnungsausgangsbuch!$B$13:$B$212,"&lt;="&amp;EOMONTH($A15,0))</f>
        <v>0</v>
      </c>
      <c r="C15" s="23" t="n">
        <f aca="false">SUMIFS(Rechnungsausgangsbuch!$J$13:$J$212,Rechnungsausgangsbuch!$B$13:$B$212,"&gt;="&amp;$A15,Rechnungsausgangsbuch!$B$13:$B$212,"&lt;="&amp;EOMONTH($A15,0))</f>
        <v>0</v>
      </c>
      <c r="D15" s="23" t="n">
        <f aca="false">SUMIFS(Rechnungsausgangsbuch!$L$13:$L$212,Rechnungsausgangsbuch!$B$13:$B$212,"&gt;="&amp;$A15,Rechnungsausgangsbuch!$B$13:$B$212,"&lt;="&amp;EOMONTH($A15,0))</f>
        <v>0</v>
      </c>
      <c r="E15" s="23" t="n">
        <f aca="false">SUMIFS(Rechnungsausgangsbuch!$M$13:$M$212,Rechnungsausgangsbuch!$B$13:$B$212,"&gt;="&amp;$A15,Rechnungsausgangsbuch!$B$13:$B$212,"&lt;="&amp;EOMONTH($A15,0))</f>
        <v>0</v>
      </c>
      <c r="F15" s="23" t="n">
        <f aca="false">SUMIFS(Rechnungsausgangsbuch!$Q$13:$Q$212,Rechnungsausgangsbuch!$B$13:$B$212,"&gt;="&amp;$A15,Rechnungsausgangsbuch!$B$13:$B$212,"&lt;="&amp;EOMONTH($A15,0))</f>
        <v>0</v>
      </c>
      <c r="G15" s="23" t="n">
        <f aca="false">SUMIFS(Rechnungsausgangsbuch!$R$13:$R$212,Rechnungsausgangsbuch!$B$13:$B$212,"&gt;="&amp;$A15,Rechnungsausgangsbuch!$B$13:$B$212,"&lt;="&amp;EOMONTH($A15,0))</f>
        <v>0</v>
      </c>
      <c r="I15" s="36" t="str">
        <f aca="false">Stammdaten!$C$14</f>
        <v>Vinum Handels GmbH</v>
      </c>
      <c r="J15" s="35" t="n">
        <f aca="false">COUNTIF(Rechnungsausgangsbuch!$D$13:$D$212,$I15)</f>
        <v>2</v>
      </c>
      <c r="K15" s="23" t="n">
        <f aca="false">SUMIF(Rechnungsausgangsbuch!$D$13:$D$212,$I15,Rechnungsausgangsbuch!$J$13:$J$212)</f>
        <v>8150</v>
      </c>
      <c r="L15" s="23" t="n">
        <f aca="false">SUMIF(Rechnungsausgangsbuch!$D$13:$D$212,$I15,Rechnungsausgangsbuch!$M$13:$M$212)</f>
        <v>8150</v>
      </c>
      <c r="M15" s="23" t="n">
        <f aca="false">SUMIF(Rechnungsausgangsbuch!$D$13:$D$212,$I15,Rechnungsausgangsbuch!$R$13:$R$212)</f>
        <v>2250</v>
      </c>
    </row>
    <row r="16" customFormat="false" ht="15" hidden="false" customHeight="false" outlineLevel="0" collapsed="false">
      <c r="A16" s="34" t="n">
        <v>46296</v>
      </c>
      <c r="B16" s="35" t="n">
        <f aca="false">COUNTIFS(Rechnungsausgangsbuch!$B$13:$B$212,"&gt;="&amp;$A16,Rechnungsausgangsbuch!$B$13:$B$212,"&lt;="&amp;EOMONTH($A16,0))</f>
        <v>0</v>
      </c>
      <c r="C16" s="23" t="n">
        <f aca="false">SUMIFS(Rechnungsausgangsbuch!$J$13:$J$212,Rechnungsausgangsbuch!$B$13:$B$212,"&gt;="&amp;$A16,Rechnungsausgangsbuch!$B$13:$B$212,"&lt;="&amp;EOMONTH($A16,0))</f>
        <v>0</v>
      </c>
      <c r="D16" s="23" t="n">
        <f aca="false">SUMIFS(Rechnungsausgangsbuch!$L$13:$L$212,Rechnungsausgangsbuch!$B$13:$B$212,"&gt;="&amp;$A16,Rechnungsausgangsbuch!$B$13:$B$212,"&lt;="&amp;EOMONTH($A16,0))</f>
        <v>0</v>
      </c>
      <c r="E16" s="23" t="n">
        <f aca="false">SUMIFS(Rechnungsausgangsbuch!$M$13:$M$212,Rechnungsausgangsbuch!$B$13:$B$212,"&gt;="&amp;$A16,Rechnungsausgangsbuch!$B$13:$B$212,"&lt;="&amp;EOMONTH($A16,0))</f>
        <v>0</v>
      </c>
      <c r="F16" s="23" t="n">
        <f aca="false">SUMIFS(Rechnungsausgangsbuch!$Q$13:$Q$212,Rechnungsausgangsbuch!$B$13:$B$212,"&gt;="&amp;$A16,Rechnungsausgangsbuch!$B$13:$B$212,"&lt;="&amp;EOMONTH($A16,0))</f>
        <v>0</v>
      </c>
      <c r="G16" s="23" t="n">
        <f aca="false">SUMIFS(Rechnungsausgangsbuch!$R$13:$R$212,Rechnungsausgangsbuch!$B$13:$B$212,"&gt;="&amp;$A16,Rechnungsausgangsbuch!$B$13:$B$212,"&lt;="&amp;EOMONTH($A16,0))</f>
        <v>0</v>
      </c>
      <c r="I16" s="36" t="str">
        <f aca="false">Stammdaten!$C$15</f>
        <v>Delta Print SARL</v>
      </c>
      <c r="J16" s="35" t="n">
        <f aca="false">COUNTIF(Rechnungsausgangsbuch!$D$13:$D$212,$I16)</f>
        <v>2</v>
      </c>
      <c r="K16" s="23" t="n">
        <f aca="false">SUMIF(Rechnungsausgangsbuch!$D$13:$D$212,$I16,Rechnungsausgangsbuch!$J$13:$J$212)</f>
        <v>3750</v>
      </c>
      <c r="L16" s="23" t="n">
        <f aca="false">SUMIF(Rechnungsausgangsbuch!$D$13:$D$212,$I16,Rechnungsausgangsbuch!$M$13:$M$212)</f>
        <v>3750</v>
      </c>
      <c r="M16" s="23" t="n">
        <f aca="false">SUMIF(Rechnungsausgangsbuch!$D$13:$D$212,$I16,Rechnungsausgangsbuch!$R$13:$R$212)</f>
        <v>1650</v>
      </c>
    </row>
    <row r="17" customFormat="false" ht="15" hidden="false" customHeight="false" outlineLevel="0" collapsed="false">
      <c r="A17" s="34" t="n">
        <v>46327</v>
      </c>
      <c r="B17" s="35" t="n">
        <f aca="false">COUNTIFS(Rechnungsausgangsbuch!$B$13:$B$212,"&gt;="&amp;$A17,Rechnungsausgangsbuch!$B$13:$B$212,"&lt;="&amp;EOMONTH($A17,0))</f>
        <v>0</v>
      </c>
      <c r="C17" s="23" t="n">
        <f aca="false">SUMIFS(Rechnungsausgangsbuch!$J$13:$J$212,Rechnungsausgangsbuch!$B$13:$B$212,"&gt;="&amp;$A17,Rechnungsausgangsbuch!$B$13:$B$212,"&lt;="&amp;EOMONTH($A17,0))</f>
        <v>0</v>
      </c>
      <c r="D17" s="23" t="n">
        <f aca="false">SUMIFS(Rechnungsausgangsbuch!$L$13:$L$212,Rechnungsausgangsbuch!$B$13:$B$212,"&gt;="&amp;$A17,Rechnungsausgangsbuch!$B$13:$B$212,"&lt;="&amp;EOMONTH($A17,0))</f>
        <v>0</v>
      </c>
      <c r="E17" s="23" t="n">
        <f aca="false">SUMIFS(Rechnungsausgangsbuch!$M$13:$M$212,Rechnungsausgangsbuch!$B$13:$B$212,"&gt;="&amp;$A17,Rechnungsausgangsbuch!$B$13:$B$212,"&lt;="&amp;EOMONTH($A17,0))</f>
        <v>0</v>
      </c>
      <c r="F17" s="23" t="n">
        <f aca="false">SUMIFS(Rechnungsausgangsbuch!$Q$13:$Q$212,Rechnungsausgangsbuch!$B$13:$B$212,"&gt;="&amp;$A17,Rechnungsausgangsbuch!$B$13:$B$212,"&lt;="&amp;EOMONTH($A17,0))</f>
        <v>0</v>
      </c>
      <c r="G17" s="23" t="n">
        <f aca="false">SUMIFS(Rechnungsausgangsbuch!$R$13:$R$212,Rechnungsausgangsbuch!$B$13:$B$212,"&gt;="&amp;$A17,Rechnungsausgangsbuch!$B$13:$B$212,"&lt;="&amp;EOMONTH($A17,0))</f>
        <v>0</v>
      </c>
      <c r="I17" s="36" t="str">
        <f aca="false">Stammdaten!$C$16</f>
        <v>Novara Trading Ltd.</v>
      </c>
      <c r="J17" s="35" t="n">
        <f aca="false">COUNTIF(Rechnungsausgangsbuch!$D$13:$D$212,$I17)</f>
        <v>2</v>
      </c>
      <c r="K17" s="23" t="n">
        <f aca="false">SUMIF(Rechnungsausgangsbuch!$D$13:$D$212,$I17,Rechnungsausgangsbuch!$J$13:$J$212)</f>
        <v>9630</v>
      </c>
      <c r="L17" s="23" t="n">
        <f aca="false">SUMIF(Rechnungsausgangsbuch!$D$13:$D$212,$I17,Rechnungsausgangsbuch!$M$13:$M$212)</f>
        <v>9630</v>
      </c>
      <c r="M17" s="23" t="n">
        <f aca="false">SUMIF(Rechnungsausgangsbuch!$D$13:$D$212,$I17,Rechnungsausgangsbuch!$R$13:$R$212)</f>
        <v>3480</v>
      </c>
    </row>
    <row r="18" customFormat="false" ht="15" hidden="false" customHeight="false" outlineLevel="0" collapsed="false">
      <c r="A18" s="34" t="n">
        <v>46357</v>
      </c>
      <c r="B18" s="35" t="n">
        <f aca="false">COUNTIFS(Rechnungsausgangsbuch!$B$13:$B$212,"&gt;="&amp;$A18,Rechnungsausgangsbuch!$B$13:$B$212,"&lt;="&amp;EOMONTH($A18,0))</f>
        <v>0</v>
      </c>
      <c r="C18" s="23" t="n">
        <f aca="false">SUMIFS(Rechnungsausgangsbuch!$J$13:$J$212,Rechnungsausgangsbuch!$B$13:$B$212,"&gt;="&amp;$A18,Rechnungsausgangsbuch!$B$13:$B$212,"&lt;="&amp;EOMONTH($A18,0))</f>
        <v>0</v>
      </c>
      <c r="D18" s="23" t="n">
        <f aca="false">SUMIFS(Rechnungsausgangsbuch!$L$13:$L$212,Rechnungsausgangsbuch!$B$13:$B$212,"&gt;="&amp;$A18,Rechnungsausgangsbuch!$B$13:$B$212,"&lt;="&amp;EOMONTH($A18,0))</f>
        <v>0</v>
      </c>
      <c r="E18" s="23" t="n">
        <f aca="false">SUMIFS(Rechnungsausgangsbuch!$M$13:$M$212,Rechnungsausgangsbuch!$B$13:$B$212,"&gt;="&amp;$A18,Rechnungsausgangsbuch!$B$13:$B$212,"&lt;="&amp;EOMONTH($A18,0))</f>
        <v>0</v>
      </c>
      <c r="F18" s="23" t="n">
        <f aca="false">SUMIFS(Rechnungsausgangsbuch!$Q$13:$Q$212,Rechnungsausgangsbuch!$B$13:$B$212,"&gt;="&amp;$A18,Rechnungsausgangsbuch!$B$13:$B$212,"&lt;="&amp;EOMONTH($A18,0))</f>
        <v>0</v>
      </c>
      <c r="G18" s="23" t="n">
        <f aca="false">SUMIFS(Rechnungsausgangsbuch!$R$13:$R$212,Rechnungsausgangsbuch!$B$13:$B$212,"&gt;="&amp;$A18,Rechnungsausgangsbuch!$B$13:$B$212,"&lt;="&amp;EOMONTH($A18,0))</f>
        <v>0</v>
      </c>
      <c r="I18" s="36" t="str">
        <f aca="false">Stammdaten!$C$17</f>
        <v>Kunsthaus Mühlenweg</v>
      </c>
      <c r="J18" s="35" t="n">
        <f aca="false">COUNTIF(Rechnungsausgangsbuch!$D$13:$D$212,$I18)</f>
        <v>2</v>
      </c>
      <c r="K18" s="23" t="n">
        <f aca="false">SUMIF(Rechnungsausgangsbuch!$D$13:$D$212,$I18,Rechnungsausgangsbuch!$J$13:$J$212)</f>
        <v>2830</v>
      </c>
      <c r="L18" s="23" t="n">
        <f aca="false">SUMIF(Rechnungsausgangsbuch!$D$13:$D$212,$I18,Rechnungsausgangsbuch!$M$13:$M$212)</f>
        <v>3028.1</v>
      </c>
      <c r="M18" s="23" t="n">
        <f aca="false">SUMIF(Rechnungsausgangsbuch!$D$13:$D$212,$I18,Rechnungsausgangsbuch!$R$13:$R$212)</f>
        <v>1647.8</v>
      </c>
    </row>
    <row r="19" customFormat="false" ht="15" hidden="false" customHeight="false" outlineLevel="0" collapsed="false">
      <c r="A19" s="37" t="s">
        <v>139</v>
      </c>
      <c r="B19" s="38" t="n">
        <f aca="false">SUM(B7:B18)</f>
        <v>28</v>
      </c>
      <c r="C19" s="39" t="n">
        <f aca="false">SUM(C7:C18)</f>
        <v>87991.3</v>
      </c>
      <c r="D19" s="39" t="n">
        <f aca="false">SUM(D7:D18)</f>
        <v>12125.3</v>
      </c>
      <c r="E19" s="39" t="n">
        <f aca="false">SUM(E7:E18)</f>
        <v>100116.6</v>
      </c>
      <c r="F19" s="39" t="n">
        <f aca="false">SUM(F7:F18)</f>
        <v>67467.3</v>
      </c>
      <c r="G19" s="39" t="n">
        <f aca="false">SUM(G7:G18)</f>
        <v>32649.3</v>
      </c>
      <c r="I19" s="37" t="s">
        <v>139</v>
      </c>
      <c r="J19" s="38" t="n">
        <f aca="false">SUM(J7:J18)</f>
        <v>28</v>
      </c>
      <c r="K19" s="39" t="n">
        <f aca="false">SUM(K7:K18)</f>
        <v>87991.3</v>
      </c>
      <c r="L19" s="39" t="n">
        <f aca="false">SUM(L7:L18)</f>
        <v>100116.6</v>
      </c>
      <c r="M19" s="39" t="n">
        <f aca="false">SUM(M7:M18)</f>
        <v>32649.3</v>
      </c>
    </row>
    <row r="21" customFormat="false" ht="19.5" hidden="false" customHeight="true" outlineLevel="0" collapsed="false">
      <c r="A21" s="32" t="s">
        <v>140</v>
      </c>
      <c r="B21" s="32"/>
      <c r="C21" s="32"/>
      <c r="D21" s="32"/>
      <c r="E21" s="32"/>
      <c r="I21" s="32" t="s">
        <v>141</v>
      </c>
      <c r="J21" s="32"/>
      <c r="K21" s="32"/>
      <c r="L21" s="32"/>
      <c r="M21" s="32"/>
    </row>
    <row r="22" customFormat="false" ht="25.5" hidden="false" customHeight="true" outlineLevel="0" collapsed="false">
      <c r="A22" s="33" t="s">
        <v>142</v>
      </c>
      <c r="B22" s="33" t="s">
        <v>135</v>
      </c>
      <c r="C22" s="33" t="s">
        <v>143</v>
      </c>
      <c r="D22" s="33" t="s">
        <v>136</v>
      </c>
      <c r="E22" s="33" t="s">
        <v>144</v>
      </c>
      <c r="I22" s="33" t="s">
        <v>145</v>
      </c>
      <c r="J22" s="33" t="s">
        <v>135</v>
      </c>
      <c r="K22" s="33" t="s">
        <v>36</v>
      </c>
      <c r="L22" s="33" t="s">
        <v>39</v>
      </c>
      <c r="M22" s="33" t="s">
        <v>138</v>
      </c>
    </row>
    <row r="23" customFormat="false" ht="15" hidden="false" customHeight="false" outlineLevel="0" collapsed="false">
      <c r="A23" s="40" t="n">
        <v>0.19</v>
      </c>
      <c r="B23" s="35" t="n">
        <f aca="false">COUNTIF(Rechnungsausgangsbuch!$K$13:$K$212,$A23)</f>
        <v>18</v>
      </c>
      <c r="C23" s="23" t="n">
        <f aca="false">SUMIF(Rechnungsausgangsbuch!$K$13:$K$212,$A23,Rechnungsausgangsbuch!$J$13:$J$212)</f>
        <v>62275</v>
      </c>
      <c r="D23" s="23" t="n">
        <f aca="false">SUMIF(Rechnungsausgangsbuch!$K$13:$K$212,$A23,Rechnungsausgangsbuch!$L$13:$L$212)</f>
        <v>11832.25</v>
      </c>
      <c r="E23" s="41" t="n">
        <f aca="false">IFERROR(C23/$C$26,0)</f>
        <v>0.707740424337406</v>
      </c>
      <c r="I23" s="36" t="s">
        <v>146</v>
      </c>
      <c r="J23" s="35" t="n">
        <f aca="false">COUNTIF(Rechnungsausgangsbuch!$F$13:$F$212,$I23)</f>
        <v>22</v>
      </c>
      <c r="K23" s="23" t="n">
        <f aca="false">SUMIF(Rechnungsausgangsbuch!$F$13:$F$212,$I23,Rechnungsausgangsbuch!$J$13:$J$212)</f>
        <v>66461.3</v>
      </c>
      <c r="L23" s="23" t="n">
        <f aca="false">SUMIF(Rechnungsausgangsbuch!$F$13:$F$212,$I23,Rechnungsausgangsbuch!$M$13:$M$212)</f>
        <v>78586.6</v>
      </c>
      <c r="M23" s="23" t="n">
        <f aca="false">SUMIF(Rechnungsausgangsbuch!$F$13:$F$212,$I23,Rechnungsausgangsbuch!$R$13:$R$212)</f>
        <v>25269.3</v>
      </c>
    </row>
    <row r="24" customFormat="false" ht="15" hidden="false" customHeight="false" outlineLevel="0" collapsed="false">
      <c r="A24" s="40" t="n">
        <v>0.07</v>
      </c>
      <c r="B24" s="35" t="n">
        <f aca="false">COUNTIF(Rechnungsausgangsbuch!$K$13:$K$212,$A24)</f>
        <v>4</v>
      </c>
      <c r="C24" s="23" t="n">
        <f aca="false">SUMIF(Rechnungsausgangsbuch!$K$13:$K$212,$A24,Rechnungsausgangsbuch!$J$13:$J$212)</f>
        <v>4186.3</v>
      </c>
      <c r="D24" s="23" t="n">
        <f aca="false">SUMIF(Rechnungsausgangsbuch!$K$13:$K$212,$A24,Rechnungsausgangsbuch!$L$13:$L$212)</f>
        <v>293.05</v>
      </c>
      <c r="E24" s="41" t="n">
        <f aca="false">IFERROR(C24/$C$26,0)</f>
        <v>0.0475762944745674</v>
      </c>
      <c r="I24" s="36" t="s">
        <v>147</v>
      </c>
      <c r="J24" s="35" t="n">
        <f aca="false">COUNTIF(Rechnungsausgangsbuch!$F$13:$F$212,$I24)</f>
        <v>4</v>
      </c>
      <c r="K24" s="23" t="n">
        <f aca="false">SUMIF(Rechnungsausgangsbuch!$F$13:$F$212,$I24,Rechnungsausgangsbuch!$J$13:$J$212)</f>
        <v>11900</v>
      </c>
      <c r="L24" s="23" t="n">
        <f aca="false">SUMIF(Rechnungsausgangsbuch!$F$13:$F$212,$I24,Rechnungsausgangsbuch!$M$13:$M$212)</f>
        <v>11900</v>
      </c>
      <c r="M24" s="23" t="n">
        <f aca="false">SUMIF(Rechnungsausgangsbuch!$F$13:$F$212,$I24,Rechnungsausgangsbuch!$R$13:$R$212)</f>
        <v>3900</v>
      </c>
    </row>
    <row r="25" customFormat="false" ht="15" hidden="false" customHeight="false" outlineLevel="0" collapsed="false">
      <c r="A25" s="40" t="n">
        <v>0</v>
      </c>
      <c r="B25" s="35" t="n">
        <f aca="false">COUNTIF(Rechnungsausgangsbuch!$K$13:$K$212,$A25)</f>
        <v>6</v>
      </c>
      <c r="C25" s="23" t="n">
        <f aca="false">SUMIF(Rechnungsausgangsbuch!$K$13:$K$212,$A25,Rechnungsausgangsbuch!$J$13:$J$212)</f>
        <v>21530</v>
      </c>
      <c r="D25" s="23" t="n">
        <f aca="false">SUMIF(Rechnungsausgangsbuch!$K$13:$K$212,$A25,Rechnungsausgangsbuch!$L$13:$L$212)</f>
        <v>0</v>
      </c>
      <c r="E25" s="41" t="n">
        <f aca="false">IFERROR(C25/$C$26,0)</f>
        <v>0.244683281188027</v>
      </c>
      <c r="I25" s="36" t="s">
        <v>148</v>
      </c>
      <c r="J25" s="35" t="n">
        <f aca="false">COUNTIF(Rechnungsausgangsbuch!$F$13:$F$212,$I25)</f>
        <v>2</v>
      </c>
      <c r="K25" s="23" t="n">
        <f aca="false">SUMIF(Rechnungsausgangsbuch!$F$13:$F$212,$I25,Rechnungsausgangsbuch!$J$13:$J$212)</f>
        <v>9630</v>
      </c>
      <c r="L25" s="23" t="n">
        <f aca="false">SUMIF(Rechnungsausgangsbuch!$F$13:$F$212,$I25,Rechnungsausgangsbuch!$M$13:$M$212)</f>
        <v>9630</v>
      </c>
      <c r="M25" s="23" t="n">
        <f aca="false">SUMIF(Rechnungsausgangsbuch!$F$13:$F$212,$I25,Rechnungsausgangsbuch!$R$13:$R$212)</f>
        <v>3480</v>
      </c>
    </row>
    <row r="26" customFormat="false" ht="15" hidden="false" customHeight="false" outlineLevel="0" collapsed="false">
      <c r="A26" s="37" t="s">
        <v>139</v>
      </c>
      <c r="B26" s="38" t="n">
        <f aca="false">SUM(B23:B25)</f>
        <v>28</v>
      </c>
      <c r="C26" s="39" t="n">
        <f aca="false">SUM(C23:C25)</f>
        <v>87991.3</v>
      </c>
      <c r="D26" s="39" t="n">
        <f aca="false">SUM(D23:D25)</f>
        <v>12125.3</v>
      </c>
      <c r="E26" s="42" t="n">
        <f aca="false">IFERROR(C26/C26,0)</f>
        <v>1</v>
      </c>
      <c r="I26" s="37" t="s">
        <v>139</v>
      </c>
      <c r="J26" s="38" t="n">
        <f aca="false">SUM(J23:J25)</f>
        <v>28</v>
      </c>
      <c r="K26" s="39" t="n">
        <f aca="false">SUM(K23:K25)</f>
        <v>87991.3</v>
      </c>
      <c r="L26" s="39" t="n">
        <f aca="false">SUM(L23:L25)</f>
        <v>100116.6</v>
      </c>
      <c r="M26" s="39" t="n">
        <f aca="false">SUM(M23:M25)</f>
        <v>32649.3</v>
      </c>
    </row>
    <row r="28" customFormat="false" ht="19.5" hidden="false" customHeight="true" outlineLevel="0" collapsed="false">
      <c r="A28" s="32" t="s">
        <v>149</v>
      </c>
      <c r="B28" s="32"/>
      <c r="C28" s="32"/>
      <c r="D28" s="32"/>
      <c r="E28" s="32"/>
    </row>
    <row r="29" customFormat="false" ht="25.5" hidden="false" customHeight="true" outlineLevel="0" collapsed="false">
      <c r="A29" s="33" t="s">
        <v>45</v>
      </c>
      <c r="B29" s="33" t="s">
        <v>135</v>
      </c>
      <c r="C29" s="33" t="s">
        <v>150</v>
      </c>
      <c r="D29" s="33" t="s">
        <v>151</v>
      </c>
      <c r="E29" s="33" t="s">
        <v>152</v>
      </c>
    </row>
    <row r="30" customFormat="false" ht="15" hidden="false" customHeight="false" outlineLevel="0" collapsed="false">
      <c r="A30" s="36" t="s">
        <v>153</v>
      </c>
      <c r="B30" s="35" t="n">
        <f aca="false">COUNTIF(Rechnungsausgangsbuch!$S$13:$S$212,$A30)</f>
        <v>20</v>
      </c>
      <c r="C30" s="23" t="n">
        <f aca="false">SUMIF(Rechnungsausgangsbuch!$S$13:$S$212,$A30,Rechnungsausgangsbuch!$M$13:$M$212)</f>
        <v>65467.3</v>
      </c>
      <c r="D30" s="23" t="n">
        <f aca="false">SUMIF(Rechnungsausgangsbuch!$S$13:$S$212,$A30,Rechnungsausgangsbuch!$R$13:$R$212)</f>
        <v>0</v>
      </c>
      <c r="E30" s="41" t="n">
        <f aca="false">IFERROR(D30/$D$34,0)</f>
        <v>0</v>
      </c>
    </row>
    <row r="31" customFormat="false" ht="15" hidden="false" customHeight="false" outlineLevel="0" collapsed="false">
      <c r="A31" s="36" t="s">
        <v>154</v>
      </c>
      <c r="B31" s="35" t="n">
        <f aca="false">COUNTIF(Rechnungsausgangsbuch!$S$13:$S$212,$A31)</f>
        <v>1</v>
      </c>
      <c r="C31" s="23" t="n">
        <f aca="false">SUMIF(Rechnungsausgangsbuch!$S$13:$S$212,$A31,Rechnungsausgangsbuch!$M$13:$M$212)</f>
        <v>4250</v>
      </c>
      <c r="D31" s="23" t="n">
        <f aca="false">SUMIF(Rechnungsausgangsbuch!$S$13:$S$212,$A31,Rechnungsausgangsbuch!$R$13:$R$212)</f>
        <v>2250</v>
      </c>
      <c r="E31" s="41" t="n">
        <f aca="false">IFERROR(D31/$D$34,0)</f>
        <v>0.0689141880530364</v>
      </c>
    </row>
    <row r="32" customFormat="false" ht="15" hidden="false" customHeight="false" outlineLevel="0" collapsed="false">
      <c r="A32" s="36" t="s">
        <v>138</v>
      </c>
      <c r="B32" s="35" t="n">
        <f aca="false">COUNTIF(Rechnungsausgangsbuch!$S$13:$S$212,$A32)</f>
        <v>4</v>
      </c>
      <c r="C32" s="23" t="n">
        <f aca="false">SUMIF(Rechnungsausgangsbuch!$S$13:$S$212,$A32,Rechnungsausgangsbuch!$M$13:$M$212)</f>
        <v>16510.5</v>
      </c>
      <c r="D32" s="23" t="n">
        <f aca="false">SUMIF(Rechnungsausgangsbuch!$S$13:$S$212,$A32,Rechnungsausgangsbuch!$R$13:$R$212)</f>
        <v>16510.5</v>
      </c>
      <c r="E32" s="41" t="n">
        <f aca="false">IFERROR(D32/$D$34,0)</f>
        <v>0.505692311933181</v>
      </c>
    </row>
    <row r="33" customFormat="false" ht="15" hidden="false" customHeight="false" outlineLevel="0" collapsed="false">
      <c r="A33" s="36" t="s">
        <v>155</v>
      </c>
      <c r="B33" s="35" t="n">
        <f aca="false">COUNTIF(Rechnungsausgangsbuch!$S$13:$S$212,$A33)</f>
        <v>3</v>
      </c>
      <c r="C33" s="23" t="n">
        <f aca="false">SUMIF(Rechnungsausgangsbuch!$S$13:$S$212,$A33,Rechnungsausgangsbuch!$M$13:$M$212)</f>
        <v>13888.8</v>
      </c>
      <c r="D33" s="23" t="n">
        <f aca="false">SUMIF(Rechnungsausgangsbuch!$S$13:$S$212,$A33,Rechnungsausgangsbuch!$R$13:$R$212)</f>
        <v>13888.8</v>
      </c>
      <c r="E33" s="41" t="n">
        <f aca="false">IFERROR(D33/$D$34,0)</f>
        <v>0.425393500013783</v>
      </c>
    </row>
    <row r="34" customFormat="false" ht="15" hidden="false" customHeight="false" outlineLevel="0" collapsed="false">
      <c r="A34" s="37" t="s">
        <v>139</v>
      </c>
      <c r="B34" s="38" t="n">
        <f aca="false">SUM(B30:B33)</f>
        <v>28</v>
      </c>
      <c r="C34" s="39" t="n">
        <f aca="false">SUM(C30:C33)</f>
        <v>100116.6</v>
      </c>
      <c r="D34" s="39" t="n">
        <f aca="false">SUM(D30:D33)</f>
        <v>32649.3</v>
      </c>
      <c r="E34" s="42" t="n">
        <f aca="false">IFERROR(D34/D34,0)</f>
        <v>1</v>
      </c>
    </row>
    <row r="36" customFormat="false" ht="15" hidden="false" customHeight="false" outlineLevel="0" collapsed="false">
      <c r="A36" s="15" t="s">
        <v>156</v>
      </c>
      <c r="B36" s="15"/>
      <c r="C36" s="15"/>
      <c r="D36" s="15"/>
      <c r="E36" s="15"/>
    </row>
  </sheetData>
  <mergeCells count="9">
    <mergeCell ref="A1:M1"/>
    <mergeCell ref="A2:M2"/>
    <mergeCell ref="A3:M3"/>
    <mergeCell ref="A5:G5"/>
    <mergeCell ref="I5:M5"/>
    <mergeCell ref="A21:E21"/>
    <mergeCell ref="I21:M21"/>
    <mergeCell ref="A28:E28"/>
    <mergeCell ref="A36:E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0"/>
    <col collapsed="false" customWidth="true" hidden="false" outlineLevel="0" max="3" min="3" style="0" width="32"/>
    <col collapsed="false" customWidth="true" hidden="false" outlineLevel="0" max="4" min="4" style="0" width="14"/>
    <col collapsed="false" customWidth="true" hidden="false" outlineLevel="0" max="5" min="5" style="0" width="18"/>
    <col collapsed="false" customWidth="true" hidden="false" outlineLevel="0" max="6" min="6" style="0" width="3"/>
    <col collapsed="false" customWidth="true" hidden="false" outlineLevel="0" max="7" min="7" style="0" width="12"/>
    <col collapsed="false" customWidth="true" hidden="false" outlineLevel="0" max="8" min="8" style="0" width="3"/>
    <col collapsed="false" customWidth="true" hidden="false" outlineLevel="0" max="9" min="9" style="0" width="40"/>
    <col collapsed="false" customWidth="true" hidden="false" outlineLevel="0" max="10" min="10" style="0" width="3"/>
    <col collapsed="false" customWidth="true" hidden="false" outlineLevel="0" max="11" min="11" style="0" width="16"/>
    <col collapsed="false" customWidth="true" hidden="false" outlineLevel="0" max="13" min="12" style="0" width="3"/>
  </cols>
  <sheetData>
    <row r="1" customFormat="false" ht="30" hidden="false" customHeight="true" outlineLevel="0" collapsed="false">
      <c r="A1" s="30" t="s">
        <v>157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customFormat="false" ht="15" hidden="false" customHeight="false" outlineLevel="0" collapsed="false">
      <c r="A2" s="31" t="s">
        <v>158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customFormat="false" ht="3.7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5" customFormat="false" ht="19.5" hidden="false" customHeight="true" outlineLevel="0" collapsed="false">
      <c r="B5" s="43" t="s">
        <v>31</v>
      </c>
      <c r="C5" s="43" t="s">
        <v>159</v>
      </c>
      <c r="D5" s="43" t="s">
        <v>160</v>
      </c>
      <c r="E5" s="43" t="s">
        <v>161</v>
      </c>
      <c r="G5" s="43" t="s">
        <v>37</v>
      </c>
      <c r="I5" s="43" t="s">
        <v>35</v>
      </c>
      <c r="K5" s="43" t="s">
        <v>46</v>
      </c>
    </row>
    <row r="6" customFormat="false" ht="15" hidden="false" customHeight="false" outlineLevel="0" collapsed="false">
      <c r="B6" s="20" t="s">
        <v>162</v>
      </c>
      <c r="C6" s="20" t="s">
        <v>49</v>
      </c>
      <c r="D6" s="20" t="s">
        <v>146</v>
      </c>
      <c r="E6" s="44" t="n">
        <v>14</v>
      </c>
      <c r="G6" s="22" t="n">
        <v>0.19</v>
      </c>
      <c r="I6" s="20" t="s">
        <v>51</v>
      </c>
      <c r="K6" s="20" t="s">
        <v>52</v>
      </c>
    </row>
    <row r="7" customFormat="false" ht="15" hidden="false" customHeight="false" outlineLevel="0" collapsed="false">
      <c r="B7" s="20" t="s">
        <v>163</v>
      </c>
      <c r="C7" s="20" t="s">
        <v>54</v>
      </c>
      <c r="D7" s="20" t="s">
        <v>146</v>
      </c>
      <c r="E7" s="44" t="n">
        <v>30</v>
      </c>
      <c r="G7" s="22" t="n">
        <v>0.07</v>
      </c>
      <c r="I7" s="20" t="s">
        <v>59</v>
      </c>
      <c r="K7" s="20" t="s">
        <v>60</v>
      </c>
    </row>
    <row r="8" customFormat="false" ht="15" hidden="false" customHeight="false" outlineLevel="0" collapsed="false">
      <c r="B8" s="20" t="s">
        <v>164</v>
      </c>
      <c r="C8" s="20" t="s">
        <v>67</v>
      </c>
      <c r="D8" s="20" t="s">
        <v>146</v>
      </c>
      <c r="E8" s="44" t="n">
        <v>14</v>
      </c>
      <c r="G8" s="22" t="n">
        <v>0</v>
      </c>
      <c r="I8" s="20" t="s">
        <v>64</v>
      </c>
      <c r="K8" s="20" t="s">
        <v>165</v>
      </c>
    </row>
    <row r="9" customFormat="false" ht="15" hidden="false" customHeight="false" outlineLevel="0" collapsed="false">
      <c r="B9" s="20" t="s">
        <v>166</v>
      </c>
      <c r="C9" s="20" t="s">
        <v>74</v>
      </c>
      <c r="D9" s="20" t="s">
        <v>146</v>
      </c>
      <c r="E9" s="44" t="n">
        <v>30</v>
      </c>
      <c r="G9" s="22" t="n">
        <v>0.05</v>
      </c>
      <c r="I9" s="20" t="s">
        <v>79</v>
      </c>
      <c r="K9" s="20" t="s">
        <v>72</v>
      </c>
    </row>
    <row r="10" customFormat="false" ht="15" hidden="false" customHeight="false" outlineLevel="0" collapsed="false">
      <c r="B10" s="20" t="s">
        <v>167</v>
      </c>
      <c r="C10" s="20" t="s">
        <v>82</v>
      </c>
      <c r="D10" s="20" t="s">
        <v>146</v>
      </c>
      <c r="E10" s="44" t="n">
        <v>21</v>
      </c>
      <c r="G10" s="22" t="n">
        <v>0.16</v>
      </c>
      <c r="I10" s="20" t="s">
        <v>93</v>
      </c>
      <c r="K10" s="20" t="s">
        <v>168</v>
      </c>
    </row>
    <row r="11" customFormat="false" ht="15" hidden="false" customHeight="false" outlineLevel="0" collapsed="false">
      <c r="B11" s="20" t="s">
        <v>169</v>
      </c>
      <c r="C11" s="20" t="s">
        <v>70</v>
      </c>
      <c r="D11" s="20" t="s">
        <v>146</v>
      </c>
      <c r="E11" s="44" t="n">
        <v>14</v>
      </c>
    </row>
    <row r="12" customFormat="false" ht="15" hidden="false" customHeight="false" outlineLevel="0" collapsed="false">
      <c r="B12" s="20" t="s">
        <v>170</v>
      </c>
      <c r="C12" s="20" t="s">
        <v>85</v>
      </c>
      <c r="D12" s="20" t="s">
        <v>146</v>
      </c>
      <c r="E12" s="44" t="n">
        <v>30</v>
      </c>
    </row>
    <row r="13" customFormat="false" ht="15" hidden="false" customHeight="false" outlineLevel="0" collapsed="false">
      <c r="B13" s="20" t="s">
        <v>171</v>
      </c>
      <c r="C13" s="20" t="s">
        <v>57</v>
      </c>
      <c r="D13" s="20" t="s">
        <v>146</v>
      </c>
      <c r="E13" s="44" t="n">
        <v>7</v>
      </c>
    </row>
    <row r="14" customFormat="false" ht="15" hidden="false" customHeight="false" outlineLevel="0" collapsed="false">
      <c r="B14" s="20" t="s">
        <v>172</v>
      </c>
      <c r="C14" s="20" t="s">
        <v>62</v>
      </c>
      <c r="D14" s="20" t="s">
        <v>147</v>
      </c>
      <c r="E14" s="44" t="n">
        <v>30</v>
      </c>
    </row>
    <row r="15" customFormat="false" ht="15" hidden="false" customHeight="false" outlineLevel="0" collapsed="false">
      <c r="B15" s="20" t="s">
        <v>173</v>
      </c>
      <c r="C15" s="20" t="s">
        <v>77</v>
      </c>
      <c r="D15" s="20" t="s">
        <v>147</v>
      </c>
      <c r="E15" s="44" t="n">
        <v>30</v>
      </c>
    </row>
    <row r="16" customFormat="false" ht="15" hidden="false" customHeight="false" outlineLevel="0" collapsed="false">
      <c r="B16" s="20" t="s">
        <v>174</v>
      </c>
      <c r="C16" s="20" t="s">
        <v>91</v>
      </c>
      <c r="D16" s="20" t="s">
        <v>148</v>
      </c>
      <c r="E16" s="44" t="n">
        <v>21</v>
      </c>
    </row>
    <row r="17" customFormat="false" ht="15" hidden="false" customHeight="false" outlineLevel="0" collapsed="false">
      <c r="B17" s="20" t="s">
        <v>175</v>
      </c>
      <c r="C17" s="20" t="s">
        <v>88</v>
      </c>
      <c r="D17" s="20" t="s">
        <v>146</v>
      </c>
      <c r="E17" s="44" t="n">
        <v>14</v>
      </c>
    </row>
    <row r="20" customFormat="false" ht="15" hidden="false" customHeight="false" outlineLevel="0" collapsed="false">
      <c r="B20" s="45" t="s">
        <v>176</v>
      </c>
      <c r="C20" s="45"/>
      <c r="D20" s="45"/>
      <c r="E20" s="45"/>
    </row>
    <row r="22" customFormat="false" ht="19.5" hidden="false" customHeight="true" outlineLevel="0" collapsed="false">
      <c r="B22" s="32" t="s">
        <v>177</v>
      </c>
      <c r="C22" s="32"/>
      <c r="D22" s="32"/>
      <c r="E22" s="32"/>
      <c r="F22" s="32"/>
      <c r="G22" s="32"/>
      <c r="H22" s="32"/>
      <c r="I22" s="32"/>
    </row>
    <row r="23" customFormat="false" ht="16.5" hidden="false" customHeight="true" outlineLevel="0" collapsed="false">
      <c r="B23" s="46" t="s">
        <v>178</v>
      </c>
      <c r="C23" s="46"/>
      <c r="D23" s="46"/>
      <c r="E23" s="46"/>
      <c r="F23" s="46"/>
      <c r="G23" s="46"/>
      <c r="H23" s="46"/>
      <c r="I23" s="46"/>
    </row>
    <row r="24" customFormat="false" ht="16.5" hidden="false" customHeight="true" outlineLevel="0" collapsed="false">
      <c r="B24" s="46" t="s">
        <v>179</v>
      </c>
      <c r="C24" s="46"/>
      <c r="D24" s="46"/>
      <c r="E24" s="46"/>
      <c r="F24" s="46"/>
      <c r="G24" s="46"/>
      <c r="H24" s="46"/>
      <c r="I24" s="46"/>
    </row>
    <row r="25" customFormat="false" ht="16.5" hidden="false" customHeight="true" outlineLevel="0" collapsed="false">
      <c r="B25" s="46" t="s">
        <v>180</v>
      </c>
      <c r="C25" s="46"/>
      <c r="D25" s="46"/>
      <c r="E25" s="46"/>
      <c r="F25" s="46"/>
      <c r="G25" s="46"/>
      <c r="H25" s="46"/>
      <c r="I25" s="46"/>
    </row>
    <row r="26" customFormat="false" ht="16.5" hidden="false" customHeight="true" outlineLevel="0" collapsed="false">
      <c r="B26" s="46" t="s">
        <v>181</v>
      </c>
      <c r="C26" s="46"/>
      <c r="D26" s="46"/>
      <c r="E26" s="46"/>
      <c r="F26" s="46"/>
      <c r="G26" s="46"/>
      <c r="H26" s="46"/>
      <c r="I26" s="46"/>
    </row>
    <row r="27" customFormat="false" ht="16.5" hidden="false" customHeight="true" outlineLevel="0" collapsed="false">
      <c r="B27" s="46" t="s">
        <v>182</v>
      </c>
      <c r="C27" s="46"/>
      <c r="D27" s="46"/>
      <c r="E27" s="46"/>
      <c r="F27" s="46"/>
      <c r="G27" s="46"/>
      <c r="H27" s="46"/>
      <c r="I27" s="46"/>
    </row>
    <row r="28" customFormat="false" ht="16.5" hidden="false" customHeight="true" outlineLevel="0" collapsed="false">
      <c r="B28" s="46" t="s">
        <v>183</v>
      </c>
      <c r="C28" s="46"/>
      <c r="D28" s="46"/>
      <c r="E28" s="46"/>
      <c r="F28" s="46"/>
      <c r="G28" s="46"/>
      <c r="H28" s="46"/>
      <c r="I28" s="46"/>
    </row>
    <row r="29" customFormat="false" ht="16.5" hidden="false" customHeight="true" outlineLevel="0" collapsed="false">
      <c r="B29" s="46" t="s">
        <v>184</v>
      </c>
      <c r="C29" s="46"/>
      <c r="D29" s="46"/>
      <c r="E29" s="46"/>
      <c r="F29" s="46"/>
      <c r="G29" s="46"/>
      <c r="H29" s="46"/>
      <c r="I29" s="46"/>
    </row>
    <row r="30" customFormat="false" ht="16.5" hidden="false" customHeight="true" outlineLevel="0" collapsed="false">
      <c r="B30" s="46" t="s">
        <v>185</v>
      </c>
      <c r="C30" s="46"/>
      <c r="D30" s="46"/>
      <c r="E30" s="46"/>
      <c r="F30" s="46"/>
      <c r="G30" s="46"/>
      <c r="H30" s="46"/>
      <c r="I30" s="46"/>
    </row>
  </sheetData>
  <mergeCells count="13">
    <mergeCell ref="A1:M1"/>
    <mergeCell ref="A2:M2"/>
    <mergeCell ref="A3:M3"/>
    <mergeCell ref="B20:E20"/>
    <mergeCell ref="B22:I22"/>
    <mergeCell ref="B23:I23"/>
    <mergeCell ref="B24:I24"/>
    <mergeCell ref="B25:I25"/>
    <mergeCell ref="B26:I26"/>
    <mergeCell ref="B27:I27"/>
    <mergeCell ref="B28:I28"/>
    <mergeCell ref="B29:I29"/>
    <mergeCell ref="B30:I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2026-07-08T05:43:20Z</dcterms:created>
  <dc:creator>openpyxl</dc:creator>
  <dc:description/>
  <dc:language>en-US</dc:language>
  <cp:lastModifiedBy/>
  <dcterms:modified xsi:type="dcterms:W3CDTF">2026-07-08T05:43:22Z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