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Stundenerfassu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<sst xmlns="http://schemas.openxmlformats.org/spreadsheetml/2006/main" count="115" uniqueCount="73">
  <si>
    <t xml:space="preserve">PROJEKTSTUNDENERFASSUNG · ÜBERSICHT</t>
  </si>
  <si>
    <t xml:space="preserve">Zeiterfassung &amp; Auswertung · Musterfirma GmbH · Geschäftsjahr 2026</t>
  </si>
  <si>
    <t xml:space="preserve">Gesamtstunden</t>
  </si>
  <si>
    <t xml:space="preserve">Abrechenbare Stunden</t>
  </si>
  <si>
    <t xml:space="preserve">Gesamtbetrag</t>
  </si>
  <si>
    <t xml:space="preserve">Abrechnungsquote</t>
  </si>
  <si>
    <t xml:space="preserve">MITARBEITER- &amp; ZEITRAUMDATEN</t>
  </si>
  <si>
    <t xml:space="preserve">HINWEISE &amp; LEGENDE</t>
  </si>
  <si>
    <t xml:space="preserve">Mitarbeiter/in</t>
  </si>
  <si>
    <t xml:space="preserve">M. Beispiel</t>
  </si>
  <si>
    <t xml:space="preserve">•  Arbeitsstunden = (Bis − Von) − Pause, automatisch berechnet.</t>
  </si>
  <si>
    <t xml:space="preserve">Personalnummer</t>
  </si>
  <si>
    <t xml:space="preserve">MA-2026-137</t>
  </si>
  <si>
    <t xml:space="preserve">•  Blaue Werte sind Eingabefelder und können angepasst werden.</t>
  </si>
  <si>
    <t xml:space="preserve">Abteilung</t>
  </si>
  <si>
    <t xml:space="preserve">Projektbüro</t>
  </si>
  <si>
    <t xml:space="preserve">•  „Abrechenbar = Ja“ ergibt den Betrag (Stunden × Satz).</t>
  </si>
  <si>
    <t xml:space="preserve">Erfassungszeitraum von</t>
  </si>
  <si>
    <t xml:space="preserve">•  Der Wochentag wird automatisch aus dem Datum ermittelt.</t>
  </si>
  <si>
    <t xml:space="preserve">Erfassungszeitraum bis</t>
  </si>
  <si>
    <t xml:space="preserve">•  Neue Zeilen unter den Beispieldaten einfach ausfüllen.</t>
  </si>
  <si>
    <t xml:space="preserve">Standard-Stundensatz</t>
  </si>
  <si>
    <t xml:space="preserve">•  Alle Auswertungen aktualisieren sich automatisch.</t>
  </si>
  <si>
    <t xml:space="preserve">Berichtsstand</t>
  </si>
  <si>
    <t xml:space="preserve">•  Zeiten im Format HH:MM, Beträge in Euro (€).</t>
  </si>
  <si>
    <t xml:space="preserve">AUSWERTUNG NACH PROJEKT</t>
  </si>
  <si>
    <t xml:space="preserve">Projekt</t>
  </si>
  <si>
    <t xml:space="preserve">Stunden ges.</t>
  </si>
  <si>
    <t xml:space="preserve">Abrechenbar</t>
  </si>
  <si>
    <t xml:space="preserve">Nicht abr.</t>
  </si>
  <si>
    <t xml:space="preserve">Betrag</t>
  </si>
  <si>
    <t xml:space="preserve">Anteil Stunden</t>
  </si>
  <si>
    <t xml:space="preserve">Projekt A</t>
  </si>
  <si>
    <t xml:space="preserve">Projekt B</t>
  </si>
  <si>
    <t xml:space="preserve">Interne Tätigkeiten</t>
  </si>
  <si>
    <t xml:space="preserve">Gesamt</t>
  </si>
  <si>
    <t xml:space="preserve">100,0 %</t>
  </si>
  <si>
    <t xml:space="preserve">Vorlage „Projektstundenerfassung“ · generisch verwendbar · Beträge in Euro (€) · Geschäftsjahr 2026</t>
  </si>
  <si>
    <t xml:space="preserve">PROJEKTSTUNDENERFASSUNG</t>
  </si>
  <si>
    <t xml:space="preserve">Tägliche Zeiterfassung nach Projekt und Tätigkeit · Geschäftsjahr 2026</t>
  </si>
  <si>
    <t xml:space="preserve">Datum</t>
  </si>
  <si>
    <t xml:space="preserve">Wochentag</t>
  </si>
  <si>
    <t xml:space="preserve">Tätigkeit</t>
  </si>
  <si>
    <t xml:space="preserve">Von</t>
  </si>
  <si>
    <t xml:space="preserve">Bis</t>
  </si>
  <si>
    <t xml:space="preserve">Pause</t>
  </si>
  <si>
    <t xml:space="preserve">Arbeits-
stunden</t>
  </si>
  <si>
    <t xml:space="preserve">Stundensatz</t>
  </si>
  <si>
    <t xml:space="preserve">Bemerkung</t>
  </si>
  <si>
    <t xml:space="preserve">Anforderungsanalyse</t>
  </si>
  <si>
    <t xml:space="preserve">Ja</t>
  </si>
  <si>
    <t xml:space="preserve">Feinkonzept erstellen</t>
  </si>
  <si>
    <t xml:space="preserve">Entwicklung Modul 1</t>
  </si>
  <si>
    <t xml:space="preserve">Wochenplanung / Abstimmung</t>
  </si>
  <si>
    <t xml:space="preserve">Nein</t>
  </si>
  <si>
    <t xml:space="preserve">Intern, nicht fakturierbar</t>
  </si>
  <si>
    <t xml:space="preserve">Abstimmung mit Auftraggeber</t>
  </si>
  <si>
    <t xml:space="preserve">Dokumentation</t>
  </si>
  <si>
    <t xml:space="preserve">Entwicklung Modul 2</t>
  </si>
  <si>
    <t xml:space="preserve">Testing / Fehlerbehebung</t>
  </si>
  <si>
    <t xml:space="preserve">Weiterbildung</t>
  </si>
  <si>
    <t xml:space="preserve">Schulung</t>
  </si>
  <si>
    <t xml:space="preserve">Statusbericht / Reporting</t>
  </si>
  <si>
    <t xml:space="preserve">Umsetzung Anpassungen</t>
  </si>
  <si>
    <t xml:space="preserve">Review / Qualitätssicherung</t>
  </si>
  <si>
    <t xml:space="preserve">Workshop-Vorbereitung</t>
  </si>
  <si>
    <t xml:space="preserve">Workshop-Durchführung</t>
  </si>
  <si>
    <t xml:space="preserve">Team-Meeting</t>
  </si>
  <si>
    <t xml:space="preserve">Entwicklung Modul 3</t>
  </si>
  <si>
    <t xml:space="preserve">Integration / Test</t>
  </si>
  <si>
    <t xml:space="preserve">Nachbearbeitung Workshop</t>
  </si>
  <si>
    <t xml:space="preserve">Projektabschluss / Übergabe</t>
  </si>
  <si>
    <t xml:space="preserve">GESAMT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</si>
</sst>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Std.&quot;"/>
    <numFmt numFmtId="166" formatCode="#,##0.00&quot; €&quot;"/>
    <numFmt numFmtId="167" formatCode="0.0%"/>
    <numFmt numFmtId="168" formatCode="dd\.mm\.yyyy"/>
    <numFmt numFmtId="169" formatCode="hh:mm"/>
    <numFmt numFmtId="170" formatCode="0&quot; Min.&quot;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rgb="FF22314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6"/>
      <color rgb="FF22314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22314F"/>
      <name val="Calibri"/>
      <family val="0"/>
      <charset val="1"/>
    </font>
    <font>
      <sz val="10"/>
      <color rgb="FF0000FF"/>
      <name val="Calibri"/>
      <family val="0"/>
      <charset val="1"/>
    </font>
    <font>
      <sz val="9"/>
      <color rgb="FF1F2733"/>
      <name val="Calibri"/>
      <family val="0"/>
      <charset val="1"/>
    </font>
    <font>
      <sz val="10"/>
      <color rgb="FF1F2733"/>
      <name val="Calibri"/>
      <family val="0"/>
      <charset val="1"/>
    </font>
    <font>
      <sz val="10"/>
      <color rgb="FF1F7A55"/>
      <name val="Calibri"/>
      <family val="0"/>
      <charset val="1"/>
    </font>
    <font>
      <sz val="10"/>
      <color rgb="FF5D6B7E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i val="true"/>
      <sz val="8"/>
      <color rgb="FF5D6B7E"/>
      <name val="Calibri"/>
      <family val="0"/>
      <charset val="1"/>
    </font>
    <font>
      <b val="true"/>
      <sz val="17"/>
      <color rgb="FFFFFFFF"/>
      <name val="Calibri"/>
      <family val="0"/>
      <charset val="1"/>
    </font>
    <font>
      <b val="true"/>
      <sz val="10"/>
      <color rgb="FF1F2733"/>
      <name val="Calibri"/>
      <family val="0"/>
      <charset val="1"/>
    </font>
    <font>
      <sz val="9"/>
      <color rgb="FF5D6B7E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E07856"/>
        <bgColor rgb="FFFF6600"/>
      </patternFill>
    </fill>
    <fill>
      <patternFill patternType="solid">
        <fgColor rgb="FF22314F"/>
        <bgColor rgb="FF1F2733"/>
      </patternFill>
    </fill>
    <fill>
      <patternFill patternType="solid">
        <fgColor rgb="FF45638F"/>
        <bgColor rgb="FF5D6B7E"/>
      </patternFill>
    </fill>
    <fill>
      <patternFill patternType="solid">
        <fgColor rgb="FFE9EFF6"/>
        <bgColor rgb="FFF5F8FB"/>
      </patternFill>
    </fill>
    <fill>
      <patternFill patternType="solid">
        <fgColor rgb="FFFFFFFF"/>
        <bgColor rgb="FFF5F8FB"/>
      </patternFill>
    </fill>
    <fill>
      <patternFill patternType="solid">
        <fgColor rgb="FFF5F8FB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2CEDD"/>
      </left>
      <right/>
      <top style="thin">
        <color rgb="FFC2CEDD"/>
      </top>
      <bottom style="thin">
        <color rgb="FFC2CEDD"/>
      </bottom>
      <diagonal/>
    </border>
    <border diagonalUp="false" diagonalDown="false">
      <left style="thin">
        <color rgb="FFC2CEDD"/>
      </left>
      <right style="thin">
        <color rgb="FFC2CEDD"/>
      </right>
      <top style="thin">
        <color rgb="FFC2CEDD"/>
      </top>
      <bottom style="thin">
        <color rgb="FFC2CE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i val="1"/>
        <color rgb="FF5D6B7E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7A55"/>
      <rgbColor rgb="FFC0C0C0"/>
      <rgbColor rgb="FF808080"/>
      <rgbColor rgb="FF9999FF"/>
      <rgbColor rgb="FF993366"/>
      <rgbColor rgb="FFF5F8FB"/>
      <rgbColor rgb="FFE9EFF6"/>
      <rgbColor rgb="FF660066"/>
      <rgbColor rgb="FFE07856"/>
      <rgbColor rgb="FF0066CC"/>
      <rgbColor rgb="FFC2CE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D6B7E"/>
      <rgbColor rgb="FF969696"/>
      <rgbColor rgb="FF003366"/>
      <rgbColor rgb="FF339966"/>
      <rgbColor rgb="FF003300"/>
      <rgbColor rgb="FF1F2733"/>
      <rgbColor rgb="FF993300"/>
      <rgbColor rgb="FF993366"/>
      <rgbColor rgb="FF45638F"/>
      <rgbColor rgb="FF2231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07856"/>
    <pageSetUpPr fitToPage="true"/>
  </sheetPr>
  <dimension ref="A1:H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3"/>
    <col collapsed="false" customWidth="true" hidden="false" outlineLevel="0" max="3" min="3" style="0" width="14"/>
    <col collapsed="false" customWidth="true" hidden="false" outlineLevel="0" max="4" min="4" style="0" width="15"/>
    <col collapsed="false" customWidth="true" hidden="false" outlineLevel="0" max="5" min="5" style="0" width="14"/>
    <col collapsed="false" customWidth="true" hidden="false" outlineLevel="0" max="8" min="6" style="0" width="13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33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</row>
    <row r="3" customFormat="false" ht="18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7.5" hidden="false" customHeight="true" outlineLevel="0" collapsed="false"/>
    <row r="5" customFormat="false" ht="15.75" hidden="false" customHeight="true" outlineLevel="0" collapsed="false">
      <c r="A5" s="4" t="s">
        <v>2</v>
      </c>
      <c r="B5" s="4"/>
      <c r="C5" s="5" t="s">
        <v>3</v>
      </c>
      <c r="D5" s="5"/>
      <c r="E5" s="6" t="s">
        <v>4</v>
      </c>
      <c r="F5" s="6"/>
      <c r="G5" s="7" t="s">
        <v>5</v>
      </c>
      <c r="H5" s="7"/>
    </row>
    <row r="6" customFormat="false" ht="30" hidden="false" customHeight="true" outlineLevel="0" collapsed="false">
      <c r="A6" s="8" t="n">
        <f aca="false">Stundenerfassung!H31</f>
        <v>69.25</v>
      </c>
      <c r="B6" s="8"/>
      <c r="C6" s="9" t="n">
        <f aca="false">SUMIF(Stundenerfassung!I6:I30,"Ja",Stundenerfassung!H6:H30)</f>
        <v>63.25</v>
      </c>
      <c r="D6" s="9"/>
      <c r="E6" s="10" t="n">
        <f aca="false">Stundenerfassung!K31</f>
        <v>6413.75</v>
      </c>
      <c r="F6" s="10"/>
      <c r="G6" s="11" t="n">
        <f aca="false">IF(Stundenerfassung!H31=0,"",SUMIF(Stundenerfassung!I6:I30,"Ja",Stundenerfassung!H6:H30)/Stundenerfassung!H31)</f>
        <v>0.913357400722022</v>
      </c>
      <c r="H6" s="11"/>
    </row>
    <row r="7" customFormat="false" ht="7.5" hidden="false" customHeight="true" outlineLevel="0" collapsed="false"/>
    <row r="8" customFormat="false" ht="6" hidden="false" customHeight="true" outlineLevel="0" collapsed="false"/>
    <row r="9" customFormat="false" ht="15" hidden="false" customHeight="false" outlineLevel="0" collapsed="false">
      <c r="A9" s="12" t="s">
        <v>6</v>
      </c>
      <c r="B9" s="12"/>
      <c r="C9" s="12"/>
      <c r="D9" s="12"/>
      <c r="E9" s="12" t="s">
        <v>7</v>
      </c>
      <c r="F9" s="12"/>
      <c r="G9" s="12"/>
      <c r="H9" s="12"/>
    </row>
    <row r="10" customFormat="false" ht="18" hidden="false" customHeight="true" outlineLevel="0" collapsed="false">
      <c r="A10" s="13" t="s">
        <v>8</v>
      </c>
      <c r="B10" s="13"/>
      <c r="C10" s="14" t="s">
        <v>9</v>
      </c>
      <c r="D10" s="14"/>
      <c r="E10" s="15" t="s">
        <v>10</v>
      </c>
      <c r="F10" s="15"/>
      <c r="G10" s="15"/>
      <c r="H10" s="15"/>
    </row>
    <row r="11" customFormat="false" ht="18" hidden="false" customHeight="true" outlineLevel="0" collapsed="false">
      <c r="A11" s="13" t="s">
        <v>11</v>
      </c>
      <c r="B11" s="13"/>
      <c r="C11" s="14" t="s">
        <v>12</v>
      </c>
      <c r="D11" s="14"/>
      <c r="E11" s="16" t="s">
        <v>13</v>
      </c>
      <c r="F11" s="16"/>
      <c r="G11" s="16"/>
      <c r="H11" s="16"/>
    </row>
    <row r="12" customFormat="false" ht="18" hidden="false" customHeight="true" outlineLevel="0" collapsed="false">
      <c r="A12" s="13" t="s">
        <v>14</v>
      </c>
      <c r="B12" s="13"/>
      <c r="C12" s="14" t="s">
        <v>15</v>
      </c>
      <c r="D12" s="14"/>
      <c r="E12" s="15" t="s">
        <v>16</v>
      </c>
      <c r="F12" s="15"/>
      <c r="G12" s="15"/>
      <c r="H12" s="15"/>
    </row>
    <row r="13" customFormat="false" ht="18" hidden="false" customHeight="true" outlineLevel="0" collapsed="false">
      <c r="A13" s="13" t="s">
        <v>17</v>
      </c>
      <c r="B13" s="13"/>
      <c r="C13" s="17" t="n">
        <v>46083</v>
      </c>
      <c r="D13" s="17"/>
      <c r="E13" s="16" t="s">
        <v>18</v>
      </c>
      <c r="F13" s="16"/>
      <c r="G13" s="16"/>
      <c r="H13" s="16"/>
    </row>
    <row r="14" customFormat="false" ht="18" hidden="false" customHeight="true" outlineLevel="0" collapsed="false">
      <c r="A14" s="13" t="s">
        <v>19</v>
      </c>
      <c r="B14" s="13"/>
      <c r="C14" s="17" t="n">
        <v>46094</v>
      </c>
      <c r="D14" s="17"/>
      <c r="E14" s="15" t="s">
        <v>20</v>
      </c>
      <c r="F14" s="15"/>
      <c r="G14" s="15"/>
      <c r="H14" s="15"/>
    </row>
    <row r="15" customFormat="false" ht="18" hidden="false" customHeight="true" outlineLevel="0" collapsed="false">
      <c r="A15" s="13" t="s">
        <v>21</v>
      </c>
      <c r="B15" s="13"/>
      <c r="C15" s="18" t="n">
        <v>95</v>
      </c>
      <c r="D15" s="18"/>
      <c r="E15" s="16" t="s">
        <v>22</v>
      </c>
      <c r="F15" s="16"/>
      <c r="G15" s="16"/>
      <c r="H15" s="16"/>
    </row>
    <row r="16" customFormat="false" ht="18" hidden="false" customHeight="true" outlineLevel="0" collapsed="false">
      <c r="A16" s="13" t="s">
        <v>23</v>
      </c>
      <c r="B16" s="13"/>
      <c r="C16" s="17" t="n">
        <v>46094</v>
      </c>
      <c r="D16" s="17"/>
      <c r="E16" s="15" t="s">
        <v>24</v>
      </c>
      <c r="F16" s="15"/>
      <c r="G16" s="15"/>
      <c r="H16" s="15"/>
    </row>
    <row r="17" customFormat="false" ht="7.5" hidden="false" customHeight="true" outlineLevel="0" collapsed="false"/>
    <row r="18" customFormat="false" ht="15" hidden="false" customHeight="false" outlineLevel="0" collapsed="false">
      <c r="A18" s="12" t="s">
        <v>25</v>
      </c>
      <c r="B18" s="12"/>
      <c r="C18" s="12"/>
      <c r="D18" s="12"/>
      <c r="E18" s="12"/>
      <c r="F18" s="12"/>
      <c r="G18" s="12"/>
      <c r="H18" s="12"/>
    </row>
    <row r="19" customFormat="false" ht="19.5" hidden="false" customHeight="true" outlineLevel="0" collapsed="false">
      <c r="A19" s="19" t="s">
        <v>26</v>
      </c>
      <c r="B19" s="19"/>
      <c r="C19" s="20" t="s">
        <v>27</v>
      </c>
      <c r="D19" s="20" t="s">
        <v>28</v>
      </c>
      <c r="E19" s="20" t="s">
        <v>29</v>
      </c>
      <c r="F19" s="20" t="s">
        <v>30</v>
      </c>
      <c r="G19" s="21" t="s">
        <v>31</v>
      </c>
      <c r="H19" s="21"/>
    </row>
    <row r="20" customFormat="false" ht="18" hidden="false" customHeight="true" outlineLevel="0" collapsed="false">
      <c r="A20" s="22" t="s">
        <v>32</v>
      </c>
      <c r="B20" s="22"/>
      <c r="C20" s="23" t="n">
        <f aca="false">SUMIF(Stundenerfassung!$C$6:$C$30,A20,Stundenerfassung!$H$6:$H$30)</f>
        <v>36.25</v>
      </c>
      <c r="D20" s="23" t="n">
        <f aca="false">SUMIFS(Stundenerfassung!$H$6:$H$30,Stundenerfassung!$C$6:$C$30,A20,Stundenerfassung!$I$6:$I$30,"Ja")</f>
        <v>36.25</v>
      </c>
      <c r="E20" s="24" t="n">
        <f aca="false">C20-D20</f>
        <v>0</v>
      </c>
      <c r="F20" s="25" t="n">
        <f aca="false">SUMIF(Stundenerfassung!$C$6:$C$30,A20,Stundenerfassung!$K$6:$K$30)</f>
        <v>3443.75</v>
      </c>
      <c r="G20" s="26" t="n">
        <f aca="false">IF($C$23=0,"",C20/$C$23)</f>
        <v>0.523465703971119</v>
      </c>
      <c r="H20" s="26"/>
    </row>
    <row r="21" customFormat="false" ht="18" hidden="false" customHeight="true" outlineLevel="0" collapsed="false">
      <c r="A21" s="27" t="s">
        <v>33</v>
      </c>
      <c r="B21" s="27"/>
      <c r="C21" s="28" t="n">
        <f aca="false">SUMIF(Stundenerfassung!$C$6:$C$30,A21,Stundenerfassung!$H$6:$H$30)</f>
        <v>27</v>
      </c>
      <c r="D21" s="28" t="n">
        <f aca="false">SUMIFS(Stundenerfassung!$H$6:$H$30,Stundenerfassung!$C$6:$C$30,A21,Stundenerfassung!$I$6:$I$30,"Ja")</f>
        <v>27</v>
      </c>
      <c r="E21" s="29" t="n">
        <f aca="false">C21-D21</f>
        <v>0</v>
      </c>
      <c r="F21" s="30" t="n">
        <f aca="false">SUMIF(Stundenerfassung!$C$6:$C$30,A21,Stundenerfassung!$K$6:$K$30)</f>
        <v>2970</v>
      </c>
      <c r="G21" s="31" t="n">
        <f aca="false">IF($C$23=0,"",C21/$C$23)</f>
        <v>0.389891696750903</v>
      </c>
      <c r="H21" s="31"/>
    </row>
    <row r="22" customFormat="false" ht="18" hidden="false" customHeight="true" outlineLevel="0" collapsed="false">
      <c r="A22" s="22" t="s">
        <v>34</v>
      </c>
      <c r="B22" s="22"/>
      <c r="C22" s="23" t="n">
        <f aca="false">SUMIF(Stundenerfassung!$C$6:$C$30,A22,Stundenerfassung!$H$6:$H$30)</f>
        <v>6</v>
      </c>
      <c r="D22" s="23" t="n">
        <f aca="false">SUMIFS(Stundenerfassung!$H$6:$H$30,Stundenerfassung!$C$6:$C$30,A22,Stundenerfassung!$I$6:$I$30,"Ja")</f>
        <v>0</v>
      </c>
      <c r="E22" s="24" t="n">
        <f aca="false">C22-D22</f>
        <v>6</v>
      </c>
      <c r="F22" s="25" t="n">
        <f aca="false">SUMIF(Stundenerfassung!$C$6:$C$30,A22,Stundenerfassung!$K$6:$K$30)</f>
        <v>0</v>
      </c>
      <c r="G22" s="26" t="n">
        <f aca="false">IF($C$23=0,"",C22/$C$23)</f>
        <v>0.0866425992779783</v>
      </c>
      <c r="H22" s="26"/>
    </row>
    <row r="23" customFormat="false" ht="24" hidden="false" customHeight="true" outlineLevel="0" collapsed="false">
      <c r="A23" s="32" t="s">
        <v>35</v>
      </c>
      <c r="B23" s="32"/>
      <c r="C23" s="33" t="n">
        <f aca="false">SUM(C20:C22)</f>
        <v>69.25</v>
      </c>
      <c r="D23" s="33" t="n">
        <f aca="false">SUM(D20:D22)</f>
        <v>63.25</v>
      </c>
      <c r="E23" s="33" t="n">
        <f aca="false">SUM(E20:E22)</f>
        <v>6</v>
      </c>
      <c r="F23" s="34" t="n">
        <f aca="false">SUM(F20:F22)</f>
        <v>6413.75</v>
      </c>
      <c r="G23" s="35" t="s">
        <v>36</v>
      </c>
      <c r="H23" s="35"/>
    </row>
    <row r="25" customFormat="false" ht="15" hidden="false" customHeight="false" outlineLevel="0" collapsed="false">
      <c r="A25" s="36" t="s">
        <v>37</v>
      </c>
      <c r="B25" s="36"/>
      <c r="C25" s="36"/>
      <c r="D25" s="36"/>
      <c r="E25" s="36"/>
      <c r="F25" s="36"/>
      <c r="G25" s="36"/>
      <c r="H25" s="36"/>
    </row>
  </sheetData>
  <mergeCells count="45">
    <mergeCell ref="A2:H2"/>
    <mergeCell ref="A3:H3"/>
    <mergeCell ref="A5:B5"/>
    <mergeCell ref="C5:D5"/>
    <mergeCell ref="E5:F5"/>
    <mergeCell ref="G5:H5"/>
    <mergeCell ref="A6:B6"/>
    <mergeCell ref="C6:D6"/>
    <mergeCell ref="E6:F6"/>
    <mergeCell ref="G6:H6"/>
    <mergeCell ref="A9:D9"/>
    <mergeCell ref="E9:H9"/>
    <mergeCell ref="A10:B10"/>
    <mergeCell ref="C10:D10"/>
    <mergeCell ref="E10:H10"/>
    <mergeCell ref="A11:B11"/>
    <mergeCell ref="C11:D11"/>
    <mergeCell ref="E11:H11"/>
    <mergeCell ref="A12:B12"/>
    <mergeCell ref="C12:D12"/>
    <mergeCell ref="E12:H12"/>
    <mergeCell ref="A13:B13"/>
    <mergeCell ref="C13:D13"/>
    <mergeCell ref="E13:H13"/>
    <mergeCell ref="A14:B14"/>
    <mergeCell ref="C14:D14"/>
    <mergeCell ref="E14:H14"/>
    <mergeCell ref="A15:B15"/>
    <mergeCell ref="C15:D15"/>
    <mergeCell ref="E15:H15"/>
    <mergeCell ref="A16:B16"/>
    <mergeCell ref="C16:D16"/>
    <mergeCell ref="E16:H16"/>
    <mergeCell ref="A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5:H25"/>
  </mergeCells>
  <conditionalFormatting sqref="C20:C22">
    <cfRule type="dataBar" priority="2">
      <dataBar showValue="1" minLength="10" maxLength="90">
        <cfvo type="num" val="0"/>
        <cfvo type="max" val="0"/>
        <color rgb="FF45638F"/>
      </dataBar>
      <extLst>
        <ext xmlns:x14="http://schemas.microsoft.com/office/spreadsheetml/2009/9/main" uri="{B025F937-C7B1-47D3-B67F-A62EFF666E3E}">
          <x14:id>{99402DC9-5E90-449C-9FC4-516C7F7CBE3B}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402DC9-5E90-449C-9FC4-516C7F7CBE3B}">
            <x14:dataBar minLength="10" maxLength="90" axisPosition="none" gradient="true">
              <x14:cfvo type="num">
                <xm:f>0</xm:f>
              </x14:cfvo>
              <x14:cfvo type="max"/>
              <x14:negativeFillColor rgb="FF45638F"/>
              <x14:axisColor rgb="FF000000"/>
            </x14:dataBar>
          </x14:cfRule>
          <xm:sqref>C20:C22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314F"/>
    <pageSetUpPr fitToPage="true"/>
  </sheetPr>
  <dimension ref="A1:L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20"/>
    <col collapsed="false" customWidth="true" hidden="false" outlineLevel="0" max="4" min="4" style="0" width="30"/>
    <col collapsed="false" customWidth="true" hidden="false" outlineLevel="0" max="6" min="5" style="0" width="8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11" min="9" style="0" width="13"/>
    <col collapsed="false" customWidth="true" hidden="false" outlineLevel="0" max="12" min="12" style="0" width="24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0" hidden="false" customHeight="true" outlineLevel="0" collapsed="false">
      <c r="A2" s="37" t="s">
        <v>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customFormat="false" ht="18" hidden="false" customHeight="true" outlineLevel="0" collapsed="false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6" hidden="false" customHeight="true" outlineLevel="0" collapsed="false"/>
    <row r="5" customFormat="false" ht="31.5" hidden="false" customHeight="true" outlineLevel="0" collapsed="false">
      <c r="A5" s="38" t="s">
        <v>40</v>
      </c>
      <c r="B5" s="38" t="s">
        <v>41</v>
      </c>
      <c r="C5" s="38" t="s">
        <v>26</v>
      </c>
      <c r="D5" s="38" t="s">
        <v>42</v>
      </c>
      <c r="E5" s="38" t="s">
        <v>43</v>
      </c>
      <c r="F5" s="38" t="s">
        <v>44</v>
      </c>
      <c r="G5" s="38" t="s">
        <v>45</v>
      </c>
      <c r="H5" s="38" t="s">
        <v>46</v>
      </c>
      <c r="I5" s="38" t="s">
        <v>28</v>
      </c>
      <c r="J5" s="38" t="s">
        <v>47</v>
      </c>
      <c r="K5" s="38" t="s">
        <v>30</v>
      </c>
      <c r="L5" s="38" t="s">
        <v>48</v>
      </c>
    </row>
    <row r="6" customFormat="false" ht="15.75" hidden="false" customHeight="true" outlineLevel="0" collapsed="false">
      <c r="A6" s="39" t="n">
        <v>46083</v>
      </c>
      <c r="B6" s="40" t="str">
        <f aca="false">IF($A6="","",CHOOSE(WEEKDAY($A6,2),"Montag","Dienstag","Mittwoch","Donnerstag","Freitag","Samstag","Sonntag"))</f>
        <v>Montag</v>
      </c>
      <c r="C6" s="41" t="s">
        <v>32</v>
      </c>
      <c r="D6" s="42" t="s">
        <v>49</v>
      </c>
      <c r="E6" s="43" t="n">
        <v>0.333333333333333</v>
      </c>
      <c r="F6" s="43" t="n">
        <v>0.510416666666667</v>
      </c>
      <c r="G6" s="44" t="n">
        <v>15</v>
      </c>
      <c r="H6" s="45" t="n">
        <f aca="false">IF(OR($E6="",$F6=""),"",($F6-$E6)*24-N($G6)/60)</f>
        <v>4</v>
      </c>
      <c r="I6" s="46" t="s">
        <v>50</v>
      </c>
      <c r="J6" s="47" t="n">
        <v>95</v>
      </c>
      <c r="K6" s="48" t="n">
        <f aca="false">IF($H6="","",IF($I6="Ja",$H6*N($J6),0))</f>
        <v>380</v>
      </c>
      <c r="L6" s="49"/>
    </row>
    <row r="7" customFormat="false" ht="15.75" hidden="false" customHeight="true" outlineLevel="0" collapsed="false">
      <c r="A7" s="50" t="n">
        <v>46083</v>
      </c>
      <c r="B7" s="51" t="str">
        <f aca="false">IF($A7="","",CHOOSE(WEEKDAY($A7,2),"Montag","Dienstag","Mittwoch","Donnerstag","Freitag","Samstag","Sonntag"))</f>
        <v>Montag</v>
      </c>
      <c r="C7" s="52" t="s">
        <v>32</v>
      </c>
      <c r="D7" s="53" t="s">
        <v>51</v>
      </c>
      <c r="E7" s="54" t="n">
        <v>0.541666666666667</v>
      </c>
      <c r="F7" s="54" t="n">
        <v>0.708333333333333</v>
      </c>
      <c r="G7" s="55" t="n">
        <v>0</v>
      </c>
      <c r="H7" s="56" t="n">
        <f aca="false">IF(OR($E7="",$F7=""),"",($F7-$E7)*24-N($G7)/60)</f>
        <v>4</v>
      </c>
      <c r="I7" s="57" t="s">
        <v>50</v>
      </c>
      <c r="J7" s="58" t="n">
        <v>95</v>
      </c>
      <c r="K7" s="59" t="n">
        <f aca="false">IF($H7="","",IF($I7="Ja",$H7*N($J7),0))</f>
        <v>380</v>
      </c>
      <c r="L7" s="60"/>
    </row>
    <row r="8" customFormat="false" ht="15.75" hidden="false" customHeight="true" outlineLevel="0" collapsed="false">
      <c r="A8" s="39" t="n">
        <v>46084</v>
      </c>
      <c r="B8" s="40" t="str">
        <f aca="false">IF($A8="","",CHOOSE(WEEKDAY($A8,2),"Montag","Dienstag","Mittwoch","Donnerstag","Freitag","Samstag","Sonntag"))</f>
        <v>Dienstag</v>
      </c>
      <c r="C8" s="41" t="s">
        <v>33</v>
      </c>
      <c r="D8" s="42" t="s">
        <v>52</v>
      </c>
      <c r="E8" s="43" t="n">
        <v>0.354166666666667</v>
      </c>
      <c r="F8" s="43" t="n">
        <v>0.5</v>
      </c>
      <c r="G8" s="44" t="n">
        <v>0</v>
      </c>
      <c r="H8" s="45" t="n">
        <f aca="false">IF(OR($E8="",$F8=""),"",($F8-$E8)*24-N($G8)/60)</f>
        <v>3.5</v>
      </c>
      <c r="I8" s="46" t="s">
        <v>50</v>
      </c>
      <c r="J8" s="47" t="n">
        <v>110</v>
      </c>
      <c r="K8" s="48" t="n">
        <f aca="false">IF($H8="","",IF($I8="Ja",$H8*N($J8),0))</f>
        <v>385</v>
      </c>
      <c r="L8" s="49"/>
    </row>
    <row r="9" customFormat="false" ht="15.75" hidden="false" customHeight="true" outlineLevel="0" collapsed="false">
      <c r="A9" s="50" t="n">
        <v>46084</v>
      </c>
      <c r="B9" s="51" t="str">
        <f aca="false">IF($A9="","",CHOOSE(WEEKDAY($A9,2),"Montag","Dienstag","Mittwoch","Donnerstag","Freitag","Samstag","Sonntag"))</f>
        <v>Dienstag</v>
      </c>
      <c r="C9" s="52" t="s">
        <v>34</v>
      </c>
      <c r="D9" s="53" t="s">
        <v>53</v>
      </c>
      <c r="E9" s="54" t="n">
        <v>0.541666666666667</v>
      </c>
      <c r="F9" s="54" t="n">
        <v>0.604166666666667</v>
      </c>
      <c r="G9" s="55" t="n">
        <v>0</v>
      </c>
      <c r="H9" s="56" t="n">
        <f aca="false">IF(OR($E9="",$F9=""),"",($F9-$E9)*24-N($G9)/60)</f>
        <v>1.5</v>
      </c>
      <c r="I9" s="57" t="s">
        <v>54</v>
      </c>
      <c r="J9" s="58" t="n">
        <v>95</v>
      </c>
      <c r="K9" s="59" t="n">
        <f aca="false">IF($H9="","",IF($I9="Ja",$H9*N($J9),0))</f>
        <v>0</v>
      </c>
      <c r="L9" s="60" t="s">
        <v>55</v>
      </c>
    </row>
    <row r="10" customFormat="false" ht="15.75" hidden="false" customHeight="true" outlineLevel="0" collapsed="false">
      <c r="A10" s="39" t="n">
        <v>46084</v>
      </c>
      <c r="B10" s="40" t="str">
        <f aca="false">IF($A10="","",CHOOSE(WEEKDAY($A10,2),"Montag","Dienstag","Mittwoch","Donnerstag","Freitag","Samstag","Sonntag"))</f>
        <v>Dienstag</v>
      </c>
      <c r="C10" s="41" t="s">
        <v>33</v>
      </c>
      <c r="D10" s="42" t="s">
        <v>52</v>
      </c>
      <c r="E10" s="43" t="n">
        <v>0.604166666666667</v>
      </c>
      <c r="F10" s="43" t="n">
        <v>0.729166666666667</v>
      </c>
      <c r="G10" s="44" t="n">
        <v>0</v>
      </c>
      <c r="H10" s="45" t="n">
        <f aca="false">IF(OR($E10="",$F10=""),"",($F10-$E10)*24-N($G10)/60)</f>
        <v>3</v>
      </c>
      <c r="I10" s="46" t="s">
        <v>50</v>
      </c>
      <c r="J10" s="47" t="n">
        <v>110</v>
      </c>
      <c r="K10" s="48" t="n">
        <f aca="false">IF($H10="","",IF($I10="Ja",$H10*N($J10),0))</f>
        <v>330</v>
      </c>
      <c r="L10" s="49"/>
    </row>
    <row r="11" customFormat="false" ht="15.75" hidden="false" customHeight="true" outlineLevel="0" collapsed="false">
      <c r="A11" s="50" t="n">
        <v>46085</v>
      </c>
      <c r="B11" s="51" t="str">
        <f aca="false">IF($A11="","",CHOOSE(WEEKDAY($A11,2),"Montag","Dienstag","Mittwoch","Donnerstag","Freitag","Samstag","Sonntag"))</f>
        <v>Mittwoch</v>
      </c>
      <c r="C11" s="52" t="s">
        <v>32</v>
      </c>
      <c r="D11" s="53" t="s">
        <v>56</v>
      </c>
      <c r="E11" s="54" t="n">
        <v>0.375</v>
      </c>
      <c r="F11" s="54" t="n">
        <v>0.458333333333333</v>
      </c>
      <c r="G11" s="55" t="n">
        <v>0</v>
      </c>
      <c r="H11" s="56" t="n">
        <f aca="false">IF(OR($E11="",$F11=""),"",($F11-$E11)*24-N($G11)/60)</f>
        <v>2</v>
      </c>
      <c r="I11" s="57" t="s">
        <v>50</v>
      </c>
      <c r="J11" s="58" t="n">
        <v>95</v>
      </c>
      <c r="K11" s="59" t="n">
        <f aca="false">IF($H11="","",IF($I11="Ja",$H11*N($J11),0))</f>
        <v>190</v>
      </c>
      <c r="L11" s="60"/>
    </row>
    <row r="12" customFormat="false" ht="15.75" hidden="false" customHeight="true" outlineLevel="0" collapsed="false">
      <c r="A12" s="39" t="n">
        <v>46085</v>
      </c>
      <c r="B12" s="40" t="str">
        <f aca="false">IF($A12="","",CHOOSE(WEEKDAY($A12,2),"Montag","Dienstag","Mittwoch","Donnerstag","Freitag","Samstag","Sonntag"))</f>
        <v>Mittwoch</v>
      </c>
      <c r="C12" s="41" t="s">
        <v>32</v>
      </c>
      <c r="D12" s="42" t="s">
        <v>57</v>
      </c>
      <c r="E12" s="43" t="n">
        <v>0.458333333333333</v>
      </c>
      <c r="F12" s="43" t="n">
        <v>0.666666666666667</v>
      </c>
      <c r="G12" s="44" t="n">
        <v>45</v>
      </c>
      <c r="H12" s="45" t="n">
        <f aca="false">IF(OR($E12="",$F12=""),"",($F12-$E12)*24-N($G12)/60)</f>
        <v>4.25</v>
      </c>
      <c r="I12" s="46" t="s">
        <v>50</v>
      </c>
      <c r="J12" s="47" t="n">
        <v>95</v>
      </c>
      <c r="K12" s="48" t="n">
        <f aca="false">IF($H12="","",IF($I12="Ja",$H12*N($J12),0))</f>
        <v>403.75</v>
      </c>
      <c r="L12" s="49"/>
    </row>
    <row r="13" customFormat="false" ht="15.75" hidden="false" customHeight="true" outlineLevel="0" collapsed="false">
      <c r="A13" s="50" t="n">
        <v>46086</v>
      </c>
      <c r="B13" s="51" t="str">
        <f aca="false">IF($A13="","",CHOOSE(WEEKDAY($A13,2),"Montag","Dienstag","Mittwoch","Donnerstag","Freitag","Samstag","Sonntag"))</f>
        <v>Donnerstag</v>
      </c>
      <c r="C13" s="52" t="s">
        <v>33</v>
      </c>
      <c r="D13" s="53" t="s">
        <v>58</v>
      </c>
      <c r="E13" s="54" t="n">
        <v>0.333333333333333</v>
      </c>
      <c r="F13" s="54" t="n">
        <v>0.5</v>
      </c>
      <c r="G13" s="55" t="n">
        <v>0</v>
      </c>
      <c r="H13" s="56" t="n">
        <f aca="false">IF(OR($E13="",$F13=""),"",($F13-$E13)*24-N($G13)/60)</f>
        <v>4</v>
      </c>
      <c r="I13" s="57" t="s">
        <v>50</v>
      </c>
      <c r="J13" s="58" t="n">
        <v>110</v>
      </c>
      <c r="K13" s="59" t="n">
        <f aca="false">IF($H13="","",IF($I13="Ja",$H13*N($J13),0))</f>
        <v>440</v>
      </c>
      <c r="L13" s="60"/>
    </row>
    <row r="14" customFormat="false" ht="15.75" hidden="false" customHeight="true" outlineLevel="0" collapsed="false">
      <c r="A14" s="39" t="n">
        <v>46086</v>
      </c>
      <c r="B14" s="40" t="str">
        <f aca="false">IF($A14="","",CHOOSE(WEEKDAY($A14,2),"Montag","Dienstag","Mittwoch","Donnerstag","Freitag","Samstag","Sonntag"))</f>
        <v>Donnerstag</v>
      </c>
      <c r="C14" s="41" t="s">
        <v>33</v>
      </c>
      <c r="D14" s="42" t="s">
        <v>59</v>
      </c>
      <c r="E14" s="43" t="n">
        <v>0.541666666666667</v>
      </c>
      <c r="F14" s="43" t="n">
        <v>0.6875</v>
      </c>
      <c r="G14" s="44" t="n">
        <v>0</v>
      </c>
      <c r="H14" s="45" t="n">
        <f aca="false">IF(OR($E14="",$F14=""),"",($F14-$E14)*24-N($G14)/60)</f>
        <v>3.5</v>
      </c>
      <c r="I14" s="46" t="s">
        <v>50</v>
      </c>
      <c r="J14" s="47" t="n">
        <v>110</v>
      </c>
      <c r="K14" s="48" t="n">
        <f aca="false">IF($H14="","",IF($I14="Ja",$H14*N($J14),0))</f>
        <v>385</v>
      </c>
      <c r="L14" s="49"/>
    </row>
    <row r="15" customFormat="false" ht="15.75" hidden="false" customHeight="true" outlineLevel="0" collapsed="false">
      <c r="A15" s="50" t="n">
        <v>46087</v>
      </c>
      <c r="B15" s="51" t="str">
        <f aca="false">IF($A15="","",CHOOSE(WEEKDAY($A15,2),"Montag","Dienstag","Mittwoch","Donnerstag","Freitag","Samstag","Sonntag"))</f>
        <v>Freitag</v>
      </c>
      <c r="C15" s="52" t="s">
        <v>34</v>
      </c>
      <c r="D15" s="53" t="s">
        <v>60</v>
      </c>
      <c r="E15" s="54" t="n">
        <v>0.375</v>
      </c>
      <c r="F15" s="54" t="n">
        <v>0.5</v>
      </c>
      <c r="G15" s="55" t="n">
        <v>0</v>
      </c>
      <c r="H15" s="56" t="n">
        <f aca="false">IF(OR($E15="",$F15=""),"",($F15-$E15)*24-N($G15)/60)</f>
        <v>3</v>
      </c>
      <c r="I15" s="57" t="s">
        <v>54</v>
      </c>
      <c r="J15" s="58" t="n">
        <v>95</v>
      </c>
      <c r="K15" s="59" t="n">
        <f aca="false">IF($H15="","",IF($I15="Ja",$H15*N($J15),0))</f>
        <v>0</v>
      </c>
      <c r="L15" s="60" t="s">
        <v>61</v>
      </c>
    </row>
    <row r="16" customFormat="false" ht="15.75" hidden="false" customHeight="true" outlineLevel="0" collapsed="false">
      <c r="A16" s="39" t="n">
        <v>46087</v>
      </c>
      <c r="B16" s="40" t="str">
        <f aca="false">IF($A16="","",CHOOSE(WEEKDAY($A16,2),"Montag","Dienstag","Mittwoch","Donnerstag","Freitag","Samstag","Sonntag"))</f>
        <v>Freitag</v>
      </c>
      <c r="C16" s="41" t="s">
        <v>32</v>
      </c>
      <c r="D16" s="42" t="s">
        <v>62</v>
      </c>
      <c r="E16" s="43" t="n">
        <v>0.541666666666667</v>
      </c>
      <c r="F16" s="43" t="n">
        <v>0.666666666666667</v>
      </c>
      <c r="G16" s="44" t="n">
        <v>0</v>
      </c>
      <c r="H16" s="45" t="n">
        <f aca="false">IF(OR($E16="",$F16=""),"",($F16-$E16)*24-N($G16)/60)</f>
        <v>3</v>
      </c>
      <c r="I16" s="46" t="s">
        <v>50</v>
      </c>
      <c r="J16" s="47" t="n">
        <v>95</v>
      </c>
      <c r="K16" s="48" t="n">
        <f aca="false">IF($H16="","",IF($I16="Ja",$H16*N($J16),0))</f>
        <v>285</v>
      </c>
      <c r="L16" s="49"/>
    </row>
    <row r="17" customFormat="false" ht="15.75" hidden="false" customHeight="true" outlineLevel="0" collapsed="false">
      <c r="A17" s="50" t="n">
        <v>46090</v>
      </c>
      <c r="B17" s="51" t="str">
        <f aca="false">IF($A17="","",CHOOSE(WEEKDAY($A17,2),"Montag","Dienstag","Mittwoch","Donnerstag","Freitag","Samstag","Sonntag"))</f>
        <v>Montag</v>
      </c>
      <c r="C17" s="52" t="s">
        <v>33</v>
      </c>
      <c r="D17" s="53" t="s">
        <v>63</v>
      </c>
      <c r="E17" s="54" t="n">
        <v>0.333333333333333</v>
      </c>
      <c r="F17" s="54" t="n">
        <v>0.520833333333333</v>
      </c>
      <c r="G17" s="55" t="n">
        <v>30</v>
      </c>
      <c r="H17" s="56" t="n">
        <f aca="false">IF(OR($E17="",$F17=""),"",($F17-$E17)*24-N($G17)/60)</f>
        <v>4</v>
      </c>
      <c r="I17" s="57" t="s">
        <v>50</v>
      </c>
      <c r="J17" s="58" t="n">
        <v>110</v>
      </c>
      <c r="K17" s="59" t="n">
        <f aca="false">IF($H17="","",IF($I17="Ja",$H17*N($J17),0))</f>
        <v>440</v>
      </c>
      <c r="L17" s="60"/>
    </row>
    <row r="18" customFormat="false" ht="15.75" hidden="false" customHeight="true" outlineLevel="0" collapsed="false">
      <c r="A18" s="39" t="n">
        <v>46090</v>
      </c>
      <c r="B18" s="40" t="str">
        <f aca="false">IF($A18="","",CHOOSE(WEEKDAY($A18,2),"Montag","Dienstag","Mittwoch","Donnerstag","Freitag","Samstag","Sonntag"))</f>
        <v>Montag</v>
      </c>
      <c r="C18" s="41" t="s">
        <v>32</v>
      </c>
      <c r="D18" s="42" t="s">
        <v>64</v>
      </c>
      <c r="E18" s="43" t="n">
        <v>0.5625</v>
      </c>
      <c r="F18" s="43" t="n">
        <v>0.708333333333333</v>
      </c>
      <c r="G18" s="44" t="n">
        <v>0</v>
      </c>
      <c r="H18" s="45" t="n">
        <f aca="false">IF(OR($E18="",$F18=""),"",($F18-$E18)*24-N($G18)/60)</f>
        <v>3.5</v>
      </c>
      <c r="I18" s="46" t="s">
        <v>50</v>
      </c>
      <c r="J18" s="47" t="n">
        <v>95</v>
      </c>
      <c r="K18" s="48" t="n">
        <f aca="false">IF($H18="","",IF($I18="Ja",$H18*N($J18),0))</f>
        <v>332.5</v>
      </c>
      <c r="L18" s="49"/>
    </row>
    <row r="19" customFormat="false" ht="15.75" hidden="false" customHeight="true" outlineLevel="0" collapsed="false">
      <c r="A19" s="50" t="n">
        <v>46091</v>
      </c>
      <c r="B19" s="51" t="str">
        <f aca="false">IF($A19="","",CHOOSE(WEEKDAY($A19,2),"Montag","Dienstag","Mittwoch","Donnerstag","Freitag","Samstag","Sonntag"))</f>
        <v>Dienstag</v>
      </c>
      <c r="C19" s="52" t="s">
        <v>32</v>
      </c>
      <c r="D19" s="53" t="s">
        <v>65</v>
      </c>
      <c r="E19" s="54" t="n">
        <v>0.354166666666667</v>
      </c>
      <c r="F19" s="54" t="n">
        <v>0.5</v>
      </c>
      <c r="G19" s="55" t="n">
        <v>0</v>
      </c>
      <c r="H19" s="56" t="n">
        <f aca="false">IF(OR($E19="",$F19=""),"",($F19-$E19)*24-N($G19)/60)</f>
        <v>3.5</v>
      </c>
      <c r="I19" s="57" t="s">
        <v>50</v>
      </c>
      <c r="J19" s="58" t="n">
        <v>95</v>
      </c>
      <c r="K19" s="59" t="n">
        <f aca="false">IF($H19="","",IF($I19="Ja",$H19*N($J19),0))</f>
        <v>332.5</v>
      </c>
      <c r="L19" s="60"/>
    </row>
    <row r="20" customFormat="false" ht="15.75" hidden="false" customHeight="true" outlineLevel="0" collapsed="false">
      <c r="A20" s="39" t="n">
        <v>46091</v>
      </c>
      <c r="B20" s="40" t="str">
        <f aca="false">IF($A20="","",CHOOSE(WEEKDAY($A20,2),"Montag","Dienstag","Mittwoch","Donnerstag","Freitag","Samstag","Sonntag"))</f>
        <v>Dienstag</v>
      </c>
      <c r="C20" s="41" t="s">
        <v>32</v>
      </c>
      <c r="D20" s="42" t="s">
        <v>66</v>
      </c>
      <c r="E20" s="43" t="n">
        <v>0.541666666666667</v>
      </c>
      <c r="F20" s="43" t="n">
        <v>0.729166666666667</v>
      </c>
      <c r="G20" s="44" t="n">
        <v>0</v>
      </c>
      <c r="H20" s="45" t="n">
        <f aca="false">IF(OR($E20="",$F20=""),"",($F20-$E20)*24-N($G20)/60)</f>
        <v>4.5</v>
      </c>
      <c r="I20" s="46" t="s">
        <v>50</v>
      </c>
      <c r="J20" s="47" t="n">
        <v>95</v>
      </c>
      <c r="K20" s="48" t="n">
        <f aca="false">IF($H20="","",IF($I20="Ja",$H20*N($J20),0))</f>
        <v>427.5</v>
      </c>
      <c r="L20" s="49"/>
    </row>
    <row r="21" customFormat="false" ht="15.75" hidden="false" customHeight="true" outlineLevel="0" collapsed="false">
      <c r="A21" s="50" t="n">
        <v>46092</v>
      </c>
      <c r="B21" s="51" t="str">
        <f aca="false">IF($A21="","",CHOOSE(WEEKDAY($A21,2),"Montag","Dienstag","Mittwoch","Donnerstag","Freitag","Samstag","Sonntag"))</f>
        <v>Mittwoch</v>
      </c>
      <c r="C21" s="52" t="s">
        <v>34</v>
      </c>
      <c r="D21" s="53" t="s">
        <v>67</v>
      </c>
      <c r="E21" s="54" t="n">
        <v>0.375</v>
      </c>
      <c r="F21" s="54" t="n">
        <v>0.4375</v>
      </c>
      <c r="G21" s="55" t="n">
        <v>0</v>
      </c>
      <c r="H21" s="56" t="n">
        <f aca="false">IF(OR($E21="",$F21=""),"",($F21-$E21)*24-N($G21)/60)</f>
        <v>1.5</v>
      </c>
      <c r="I21" s="57" t="s">
        <v>54</v>
      </c>
      <c r="J21" s="58" t="n">
        <v>95</v>
      </c>
      <c r="K21" s="59" t="n">
        <f aca="false">IF($H21="","",IF($I21="Ja",$H21*N($J21),0))</f>
        <v>0</v>
      </c>
      <c r="L21" s="60"/>
    </row>
    <row r="22" customFormat="false" ht="15.75" hidden="false" customHeight="true" outlineLevel="0" collapsed="false">
      <c r="A22" s="39" t="n">
        <v>46092</v>
      </c>
      <c r="B22" s="40" t="str">
        <f aca="false">IF($A22="","",CHOOSE(WEEKDAY($A22,2),"Montag","Dienstag","Mittwoch","Donnerstag","Freitag","Samstag","Sonntag"))</f>
        <v>Mittwoch</v>
      </c>
      <c r="C22" s="41" t="s">
        <v>33</v>
      </c>
      <c r="D22" s="42" t="s">
        <v>68</v>
      </c>
      <c r="E22" s="43" t="n">
        <v>0.4375</v>
      </c>
      <c r="F22" s="43" t="n">
        <v>0.666666666666667</v>
      </c>
      <c r="G22" s="44" t="n">
        <v>30</v>
      </c>
      <c r="H22" s="45" t="n">
        <f aca="false">IF(OR($E22="",$F22=""),"",($F22-$E22)*24-N($G22)/60)</f>
        <v>5</v>
      </c>
      <c r="I22" s="46" t="s">
        <v>50</v>
      </c>
      <c r="J22" s="47" t="n">
        <v>110</v>
      </c>
      <c r="K22" s="48" t="n">
        <f aca="false">IF($H22="","",IF($I22="Ja",$H22*N($J22),0))</f>
        <v>550</v>
      </c>
      <c r="L22" s="49"/>
    </row>
    <row r="23" customFormat="false" ht="15.75" hidden="false" customHeight="true" outlineLevel="0" collapsed="false">
      <c r="A23" s="50" t="n">
        <v>46093</v>
      </c>
      <c r="B23" s="51" t="str">
        <f aca="false">IF($A23="","",CHOOSE(WEEKDAY($A23,2),"Montag","Dienstag","Mittwoch","Donnerstag","Freitag","Samstag","Sonntag"))</f>
        <v>Donnerstag</v>
      </c>
      <c r="C23" s="52" t="s">
        <v>33</v>
      </c>
      <c r="D23" s="53" t="s">
        <v>69</v>
      </c>
      <c r="E23" s="54" t="n">
        <v>0.333333333333333</v>
      </c>
      <c r="F23" s="54" t="n">
        <v>0.5</v>
      </c>
      <c r="G23" s="55" t="n">
        <v>0</v>
      </c>
      <c r="H23" s="56" t="n">
        <f aca="false">IF(OR($E23="",$F23=""),"",($F23-$E23)*24-N($G23)/60)</f>
        <v>4</v>
      </c>
      <c r="I23" s="57" t="s">
        <v>50</v>
      </c>
      <c r="J23" s="58" t="n">
        <v>110</v>
      </c>
      <c r="K23" s="59" t="n">
        <f aca="false">IF($H23="","",IF($I23="Ja",$H23*N($J23),0))</f>
        <v>440</v>
      </c>
      <c r="L23" s="60"/>
    </row>
    <row r="24" customFormat="false" ht="15.75" hidden="false" customHeight="true" outlineLevel="0" collapsed="false">
      <c r="A24" s="39" t="n">
        <v>46093</v>
      </c>
      <c r="B24" s="40" t="str">
        <f aca="false">IF($A24="","",CHOOSE(WEEKDAY($A24,2),"Montag","Dienstag","Mittwoch","Donnerstag","Freitag","Samstag","Sonntag"))</f>
        <v>Donnerstag</v>
      </c>
      <c r="C24" s="41" t="s">
        <v>32</v>
      </c>
      <c r="D24" s="42" t="s">
        <v>70</v>
      </c>
      <c r="E24" s="43" t="n">
        <v>0.541666666666667</v>
      </c>
      <c r="F24" s="43" t="n">
        <v>0.6875</v>
      </c>
      <c r="G24" s="44" t="n">
        <v>0</v>
      </c>
      <c r="H24" s="45" t="n">
        <f aca="false">IF(OR($E24="",$F24=""),"",($F24-$E24)*24-N($G24)/60)</f>
        <v>3.5</v>
      </c>
      <c r="I24" s="46" t="s">
        <v>50</v>
      </c>
      <c r="J24" s="47" t="n">
        <v>95</v>
      </c>
      <c r="K24" s="48" t="n">
        <f aca="false">IF($H24="","",IF($I24="Ja",$H24*N($J24),0))</f>
        <v>332.5</v>
      </c>
      <c r="L24" s="49"/>
    </row>
    <row r="25" customFormat="false" ht="15.75" hidden="false" customHeight="true" outlineLevel="0" collapsed="false">
      <c r="A25" s="50" t="n">
        <v>46094</v>
      </c>
      <c r="B25" s="51" t="str">
        <f aca="false">IF($A25="","",CHOOSE(WEEKDAY($A25,2),"Montag","Dienstag","Mittwoch","Donnerstag","Freitag","Samstag","Sonntag"))</f>
        <v>Freitag</v>
      </c>
      <c r="C25" s="52" t="s">
        <v>32</v>
      </c>
      <c r="D25" s="53" t="s">
        <v>71</v>
      </c>
      <c r="E25" s="54" t="n">
        <v>0.375</v>
      </c>
      <c r="F25" s="54" t="n">
        <v>0.541666666666667</v>
      </c>
      <c r="G25" s="55" t="n">
        <v>0</v>
      </c>
      <c r="H25" s="56" t="n">
        <f aca="false">IF(OR($E25="",$F25=""),"",($F25-$E25)*24-N($G25)/60)</f>
        <v>4</v>
      </c>
      <c r="I25" s="57" t="s">
        <v>50</v>
      </c>
      <c r="J25" s="58" t="n">
        <v>95</v>
      </c>
      <c r="K25" s="59" t="n">
        <f aca="false">IF($H25="","",IF($I25="Ja",$H25*N($J25),0))</f>
        <v>380</v>
      </c>
      <c r="L25" s="60"/>
    </row>
    <row r="26" customFormat="false" ht="15.75" hidden="false" customHeight="true" outlineLevel="0" collapsed="false">
      <c r="A26" s="61"/>
      <c r="B26" s="40" t="str">
        <f aca="false">IF($A26="","",CHOOSE(WEEKDAY($A26,2),"Montag","Dienstag","Mittwoch","Donnerstag","Freitag","Samstag","Sonntag"))</f>
        <v/>
      </c>
      <c r="C26" s="62"/>
      <c r="D26" s="42"/>
      <c r="E26" s="63"/>
      <c r="F26" s="63"/>
      <c r="G26" s="64"/>
      <c r="H26" s="45" t="str">
        <f aca="false">IF(OR($E26="",$F26=""),"",($F26-$E26)*24-N($G26)/60)</f>
        <v/>
      </c>
      <c r="I26" s="65"/>
      <c r="J26" s="48"/>
      <c r="K26" s="48" t="str">
        <f aca="false">IF($H26="","",IF($I26="Ja",$H26*N($J26),0))</f>
        <v/>
      </c>
      <c r="L26" s="49"/>
    </row>
    <row r="27" customFormat="false" ht="15.75" hidden="false" customHeight="true" outlineLevel="0" collapsed="false">
      <c r="A27" s="66"/>
      <c r="B27" s="51" t="str">
        <f aca="false">IF($A27="","",CHOOSE(WEEKDAY($A27,2),"Montag","Dienstag","Mittwoch","Donnerstag","Freitag","Samstag","Sonntag"))</f>
        <v/>
      </c>
      <c r="C27" s="67"/>
      <c r="D27" s="53"/>
      <c r="E27" s="68"/>
      <c r="F27" s="68"/>
      <c r="G27" s="69"/>
      <c r="H27" s="56" t="str">
        <f aca="false">IF(OR($E27="",$F27=""),"",($F27-$E27)*24-N($G27)/60)</f>
        <v/>
      </c>
      <c r="I27" s="70"/>
      <c r="J27" s="59"/>
      <c r="K27" s="59" t="str">
        <f aca="false">IF($H27="","",IF($I27="Ja",$H27*N($J27),0))</f>
        <v/>
      </c>
      <c r="L27" s="60"/>
    </row>
    <row r="28" customFormat="false" ht="15.75" hidden="false" customHeight="true" outlineLevel="0" collapsed="false">
      <c r="A28" s="61"/>
      <c r="B28" s="40" t="str">
        <f aca="false">IF($A28="","",CHOOSE(WEEKDAY($A28,2),"Montag","Dienstag","Mittwoch","Donnerstag","Freitag","Samstag","Sonntag"))</f>
        <v/>
      </c>
      <c r="C28" s="62"/>
      <c r="D28" s="42"/>
      <c r="E28" s="63"/>
      <c r="F28" s="63"/>
      <c r="G28" s="64"/>
      <c r="H28" s="45" t="str">
        <f aca="false">IF(OR($E28="",$F28=""),"",($F28-$E28)*24-N($G28)/60)</f>
        <v/>
      </c>
      <c r="I28" s="65"/>
      <c r="J28" s="48"/>
      <c r="K28" s="48" t="str">
        <f aca="false">IF($H28="","",IF($I28="Ja",$H28*N($J28),0))</f>
        <v/>
      </c>
      <c r="L28" s="49"/>
    </row>
    <row r="29" customFormat="false" ht="15.75" hidden="false" customHeight="true" outlineLevel="0" collapsed="false">
      <c r="A29" s="66"/>
      <c r="B29" s="51" t="str">
        <f aca="false">IF($A29="","",CHOOSE(WEEKDAY($A29,2),"Montag","Dienstag","Mittwoch","Donnerstag","Freitag","Samstag","Sonntag"))</f>
        <v/>
      </c>
      <c r="C29" s="67"/>
      <c r="D29" s="53"/>
      <c r="E29" s="68"/>
      <c r="F29" s="68"/>
      <c r="G29" s="69"/>
      <c r="H29" s="56" t="str">
        <f aca="false">IF(OR($E29="",$F29=""),"",($F29-$E29)*24-N($G29)/60)</f>
        <v/>
      </c>
      <c r="I29" s="70"/>
      <c r="J29" s="59"/>
      <c r="K29" s="59" t="str">
        <f aca="false">IF($H29="","",IF($I29="Ja",$H29*N($J29),0))</f>
        <v/>
      </c>
      <c r="L29" s="60"/>
    </row>
    <row r="30" customFormat="false" ht="15.75" hidden="false" customHeight="true" outlineLevel="0" collapsed="false">
      <c r="A30" s="61"/>
      <c r="B30" s="40" t="str">
        <f aca="false">IF($A30="","",CHOOSE(WEEKDAY($A30,2),"Montag","Dienstag","Mittwoch","Donnerstag","Freitag","Samstag","Sonntag"))</f>
        <v/>
      </c>
      <c r="C30" s="62"/>
      <c r="D30" s="42"/>
      <c r="E30" s="63"/>
      <c r="F30" s="63"/>
      <c r="G30" s="64"/>
      <c r="H30" s="45" t="str">
        <f aca="false">IF(OR($E30="",$F30=""),"",($F30-$E30)*24-N($G30)/60)</f>
        <v/>
      </c>
      <c r="I30" s="65"/>
      <c r="J30" s="48"/>
      <c r="K30" s="48" t="str">
        <f aca="false">IF($H30="","",IF($I30="Ja",$H30*N($J30),0))</f>
        <v/>
      </c>
      <c r="L30" s="49"/>
    </row>
    <row r="31" customFormat="false" ht="24" hidden="false" customHeight="true" outlineLevel="0" collapsed="false">
      <c r="A31" s="71" t="s">
        <v>72</v>
      </c>
      <c r="B31" s="71"/>
      <c r="C31" s="71"/>
      <c r="D31" s="71"/>
      <c r="E31" s="72"/>
      <c r="F31" s="72"/>
      <c r="G31" s="72"/>
      <c r="H31" s="33" t="n">
        <f aca="false">SUM(H6:H30)</f>
        <v>69.25</v>
      </c>
      <c r="I31" s="72"/>
      <c r="J31" s="72"/>
      <c r="K31" s="34" t="n">
        <f aca="false">SUM(K6:K30)</f>
        <v>6413.75</v>
      </c>
      <c r="L31" s="72"/>
    </row>
  </sheetData>
  <mergeCells count="3">
    <mergeCell ref="A2:L2"/>
    <mergeCell ref="A3:L3"/>
    <mergeCell ref="A31:D31"/>
  </mergeCells>
  <conditionalFormatting sqref="I6:I30">
    <cfRule type="cellIs" priority="2" operator="equal" aboveAverage="0" equalAverage="0" bottom="0" percent="0" rank="0" text="" dxfId="0">
      <formula>"Nein"</formula>
    </cfRule>
  </conditionalFormatting>
  <dataValidations count="1">
    <dataValidation allowBlank="true" errorStyle="stop" operator="between" showDropDown="false" showErrorMessage="false" showInputMessage="false" sqref="I6:I30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2026-07-07T06:42:12Z</dcterms:created>
  <dc:creator>openpyxl</dc:creator>
  <dc:description/>
  <dc:language>en-US</dc:language>
  <cp:lastModifiedBy/>
  <dcterms:modified xsi:type="dcterms:W3CDTF">2026-07-07T06:42:12Z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