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4A94327D-8E86-4F6A-8EAE-8220AD9D6DE4}" xr6:coauthVersionLast="47" xr6:coauthVersionMax="47" xr10:uidLastSave="{00000000-0000-0000-0000-000000000000}"/>
  <bookViews>
    <workbookView xWindow="1035" yWindow="1035" windowWidth="25500" windowHeight="13500" tabRatio="500" xr2:uid="{00000000-000D-0000-FFFF-FFFF00000000}"/>
  </bookViews>
  <sheets>
    <sheet name="Angebotsübersicht" sheetId="1" r:id="rId1"/>
    <sheet name="Kalkulation" sheetId="2" r:id="rId2"/>
    <sheet name="Parameter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6" i="2" l="1"/>
  <c r="D44" i="2"/>
  <c r="D42" i="2"/>
  <c r="D40" i="2"/>
  <c r="D39" i="2"/>
  <c r="E35" i="2"/>
  <c r="C27" i="1" s="1"/>
  <c r="E29" i="2"/>
  <c r="C26" i="1" s="1"/>
  <c r="E22" i="2"/>
  <c r="E21" i="2"/>
  <c r="E23" i="2" s="1"/>
  <c r="C25" i="1" s="1"/>
  <c r="E20" i="2"/>
  <c r="C16" i="2"/>
  <c r="D15" i="2"/>
  <c r="E15" i="2" s="1"/>
  <c r="D14" i="2"/>
  <c r="E14" i="2" s="1"/>
  <c r="D13" i="2"/>
  <c r="E13" i="2" s="1"/>
  <c r="D12" i="2"/>
  <c r="E12" i="2" s="1"/>
  <c r="D11" i="2"/>
  <c r="E11" i="2" s="1"/>
  <c r="E7" i="2"/>
  <c r="C7" i="2"/>
  <c r="E6" i="2"/>
  <c r="C6" i="2"/>
  <c r="C20" i="1"/>
  <c r="F8" i="1"/>
  <c r="C8" i="1"/>
  <c r="F7" i="1"/>
  <c r="C7" i="1"/>
  <c r="F6" i="1"/>
  <c r="C6" i="1"/>
  <c r="E16" i="2" l="1"/>
  <c r="E38" i="2" l="1"/>
  <c r="C24" i="1"/>
  <c r="E40" i="2" l="1"/>
  <c r="C29" i="1" s="1"/>
  <c r="E39" i="2"/>
  <c r="C28" i="1" s="1"/>
  <c r="E41" i="2" l="1"/>
  <c r="E42" i="2" l="1"/>
  <c r="F38" i="1"/>
  <c r="B15" i="1"/>
  <c r="E43" i="2"/>
  <c r="E44" i="2" l="1"/>
  <c r="E45" i="2" s="1"/>
  <c r="E46" i="2" l="1"/>
  <c r="E47" i="2" s="1"/>
  <c r="C30" i="1"/>
  <c r="C31" i="1" s="1"/>
  <c r="F20" i="1"/>
  <c r="E18" i="1"/>
  <c r="B18" i="1"/>
  <c r="E15" i="1"/>
  <c r="B12" i="1"/>
  <c r="F39" i="1"/>
  <c r="F40" i="1" l="1"/>
  <c r="E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E38" authorId="0" shapeId="0" xr:uid="{00000000-0006-0000-0100-000001000000}">
      <text>
        <r>
          <rPr>
            <sz val="10"/>
            <rFont val="Arial"/>
            <family val="2"/>
          </rPr>
          <t>Einzelkosten = Personal + Material + Fremdleistungen + Reise/Sonstiges.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E6" authorId="0" shapeId="0" xr:uid="{00000000-0006-0000-0200-000001000000}">
      <text>
        <r>
          <rPr>
            <sz val="10"/>
            <rFont val="Arial"/>
            <family val="2"/>
          </rPr>
          <t>Gemeinkostenzuschlag: prozentualer Aufschlag auf die Einzelkosten zur Deckung indirekter Kosten (Verwaltung, Infrastruktur).</t>
        </r>
      </text>
    </comment>
    <comment ref="E8" authorId="0" shapeId="0" xr:uid="{00000000-0006-0000-0200-000002000000}">
      <text>
        <r>
          <rPr>
            <sz val="10"/>
            <rFont val="Arial"/>
            <family val="2"/>
          </rPr>
          <t>Gewinnzuschlag / Marge: wird auf die Selbstkosten aufgeschlagen.</t>
        </r>
      </text>
    </comment>
  </commentList>
</comments>
</file>

<file path=xl/sharedStrings.xml><?xml version="1.0" encoding="utf-8"?>
<sst xmlns="http://schemas.openxmlformats.org/spreadsheetml/2006/main" count="120" uniqueCount="94">
  <si>
    <t>ANGEBOTS- &amp; KALKULATIONSÜBERSICHT</t>
  </si>
  <si>
    <t>Ergebnis der Projektkalkulation auf einen Blick – 2026</t>
  </si>
  <si>
    <t>Angebot</t>
  </si>
  <si>
    <t>Angebotsnummer</t>
  </si>
  <si>
    <t>Kunde</t>
  </si>
  <si>
    <t>Projektbezeichnung</t>
  </si>
  <si>
    <t>Ansprechpartner</t>
  </si>
  <si>
    <t>Angebotsdatum</t>
  </si>
  <si>
    <t>Gültig bis</t>
  </si>
  <si>
    <t>Ergebnis</t>
  </si>
  <si>
    <t>Nettoangebotspreis</t>
  </si>
  <si>
    <t>Brutto-Angebotspreis</t>
  </si>
  <si>
    <t>Selbstkosten</t>
  </si>
  <si>
    <t>Gewinn / Marge (€)</t>
  </si>
  <si>
    <t>Marge (% vom Netto)</t>
  </si>
  <si>
    <t>Ø Mischstundensatz</t>
  </si>
  <si>
    <t>Gesamtstunden</t>
  </si>
  <si>
    <t>Deckungsbeitrag (Netto − Einzelk.)</t>
  </si>
  <si>
    <t>Zusammensetzung des Angebotspreises</t>
  </si>
  <si>
    <t>Bestandteil</t>
  </si>
  <si>
    <t>Betrag (€)</t>
  </si>
  <si>
    <t>Personalaufwand</t>
  </si>
  <si>
    <t>Material &amp; Sachkosten</t>
  </si>
  <si>
    <t>Fremdleistungen</t>
  </si>
  <si>
    <t>Reise &amp; Sonstiges</t>
  </si>
  <si>
    <t>Gemeinkosten</t>
  </si>
  <si>
    <t>Wagnis (Risiko)</t>
  </si>
  <si>
    <t>Gewinn (netto)</t>
  </si>
  <si>
    <t>Hinweise zur Nutzung</t>
  </si>
  <si>
    <t>Alle Kennzahlen werden automatisch aus den Registern „Kalkulation“ und „Parameter“ berechnet. Stunden, Mengen, Preise sowie Zuschlags- und Stundensätze sind Eingabefelder (blau) und können frei angepasst werden.</t>
  </si>
  <si>
    <t>Preisvergleich</t>
  </si>
  <si>
    <t>Nettopreis</t>
  </si>
  <si>
    <t>Bruttopreis</t>
  </si>
  <si>
    <t>KALKULATION</t>
  </si>
  <si>
    <t>Zuschlagskalkulation von den Einzelkosten zum Angebotspreis – 2026</t>
  </si>
  <si>
    <t>Projektangaben</t>
  </si>
  <si>
    <t>A · Personalaufwand</t>
  </si>
  <si>
    <t>Rolle / Funktion</t>
  </si>
  <si>
    <t>Stunden</t>
  </si>
  <si>
    <t>Stundensatz (€/h)</t>
  </si>
  <si>
    <t>Kosten (€)</t>
  </si>
  <si>
    <t>Projektleitung</t>
  </si>
  <si>
    <t>Senior-Fachkraft</t>
  </si>
  <si>
    <t>Fachkraft</t>
  </si>
  <si>
    <t>Junior-Fachkraft</t>
  </si>
  <si>
    <t>Projektsupport</t>
  </si>
  <si>
    <t>Summe Personalaufwand</t>
  </si>
  <si>
    <t>B · Material- &amp; Sachkosten</t>
  </si>
  <si>
    <t>Position</t>
  </si>
  <si>
    <t>Menge</t>
  </si>
  <si>
    <t>Einzelpreis (€)</t>
  </si>
  <si>
    <t>Arbeitsplatz-Hardware</t>
  </si>
  <si>
    <t>Software-Lizenzen</t>
  </si>
  <si>
    <t>Verbrauchsmaterial</t>
  </si>
  <si>
    <t>Summe Material- &amp; Sachkosten</t>
  </si>
  <si>
    <t>C · Fremdleistungen / externe Leistungen</t>
  </si>
  <si>
    <t>Externe Fachleistung</t>
  </si>
  <si>
    <t>Grafik- &amp; Designleistung</t>
  </si>
  <si>
    <t>Summe Fremdleistungen</t>
  </si>
  <si>
    <t>D · Reise- &amp; sonstige Kosten</t>
  </si>
  <si>
    <t>Reisekosten</t>
  </si>
  <si>
    <t>Sonstige Projektkosten</t>
  </si>
  <si>
    <t>Summe Reise- &amp; sonstige Kosten</t>
  </si>
  <si>
    <t>Kalkulationsergebnis</t>
  </si>
  <si>
    <t>Summe Einzelkosten (direkte Kosten)</t>
  </si>
  <si>
    <t>zzgl. Gemeinkostenzuschlag</t>
  </si>
  <si>
    <t>zzgl. Wagniszuschlag (Risiko)</t>
  </si>
  <si>
    <t>zzgl. Gewinnzuschlag (Marge)</t>
  </si>
  <si>
    <t>Angebotspreis netto (vor Rabatt)</t>
  </si>
  <si>
    <t>abzgl. Rabatt</t>
  </si>
  <si>
    <t>zzgl. Mehrwertsteuer</t>
  </si>
  <si>
    <t>BRUTTO-ANGEBOTSPREIS</t>
  </si>
  <si>
    <t>PARAMETER</t>
  </si>
  <si>
    <t>Angebotsdaten, Zuschlagssätze &amp; Stundensätze – Kalkulationsbasis 2026</t>
  </si>
  <si>
    <t>Angebotsdaten</t>
  </si>
  <si>
    <t>Zuschlagssätze &amp; Steuer</t>
  </si>
  <si>
    <t>ANG-2026-0087</t>
  </si>
  <si>
    <t>Gemeinkostenzuschlag</t>
  </si>
  <si>
    <t>Muster-Kunde GmbH</t>
  </si>
  <si>
    <t>Wagniszuschlag (Risiko)</t>
  </si>
  <si>
    <t>Frau Petra Lorenz</t>
  </si>
  <si>
    <t>Gewinnzuschlag (Marge)</t>
  </si>
  <si>
    <t>Rabatt</t>
  </si>
  <si>
    <t>Mehrwertsteuer (MwSt.)</t>
  </si>
  <si>
    <t>Muster-Projekt 2026</t>
  </si>
  <si>
    <t>Stundensätze (Kalkulationsbasis)</t>
  </si>
  <si>
    <t>Hinweis</t>
  </si>
  <si>
    <t>Steuerung, Planung, Reporting</t>
  </si>
  <si>
    <t>Erfahrene Umsetzung / Konzeption</t>
  </si>
  <si>
    <t>Standard-Umsetzung</t>
  </si>
  <si>
    <t>Zuarbeit / einfache Tätigkeiten</t>
  </si>
  <si>
    <t>Administration / Koordination</t>
  </si>
  <si>
    <t>Hinweise</t>
  </si>
  <si>
    <t>Alle blau formatierten Zellen sind Eingabefelder. Die Stundensätze und Zuschlagssätze werden automatisch in das Register „Kalkulation“ übernommen. Änderungen hier wirken sich unmittelbar auf den kalkulierten Angebotspreis aus.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</si>
</sst>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"/>
    <numFmt numFmtId="165" formatCode="#,##0.00&quot; €&quot;"/>
    <numFmt numFmtId="166" formatCode="0.0%"/>
    <numFmt numFmtId="167" formatCode="#,##0&quot; h&quot;"/>
    <numFmt numFmtId="169" formatCode="#,##0.00&quot; €&quot;;[Red]\-#,##0.00&quot; €&quot;"/>
  </numFmts>
  <fonts count="20" x14ac:knownFonts="1">
    <font>
      <sz val="11"/>
      <color theme="1"/>
      <name val="Calibri"/>
      <family val="2"/>
      <charset val="1"/>
    </font>
    <font>
      <b/>
      <sz val="20"/>
      <color rgb="FFFFFFFF"/>
      <name val="Calibri"/>
      <charset val="1"/>
    </font>
    <font>
      <sz val="10.5"/>
      <color rgb="FFFFFFFF"/>
      <name val="Calibri"/>
      <charset val="1"/>
    </font>
    <font>
      <b/>
      <sz val="12"/>
      <color rgb="FFFFFFFF"/>
      <name val="Calibri"/>
      <charset val="1"/>
    </font>
    <font>
      <b/>
      <sz val="11"/>
      <color rgb="FF2C4064"/>
      <name val="Calibri"/>
      <charset val="1"/>
    </font>
    <font>
      <sz val="11"/>
      <color rgb="FF1F2733"/>
      <name val="Calibri"/>
      <charset val="1"/>
    </font>
    <font>
      <b/>
      <sz val="9.5"/>
      <color rgb="FFFFFFFF"/>
      <name val="Calibri"/>
      <charset val="1"/>
    </font>
    <font>
      <b/>
      <sz val="17"/>
      <color rgb="FF20304E"/>
      <name val="Calibri"/>
      <charset val="1"/>
    </font>
    <font>
      <b/>
      <sz val="17"/>
      <color rgb="FFC0714A"/>
      <name val="Calibri"/>
      <charset val="1"/>
    </font>
    <font>
      <b/>
      <sz val="17"/>
      <color rgb="FF2E7D32"/>
      <name val="Calibri"/>
      <charset val="1"/>
    </font>
    <font>
      <b/>
      <sz val="17"/>
      <color rgb="FF3F5680"/>
      <name val="Calibri"/>
      <charset val="1"/>
    </font>
    <font>
      <b/>
      <sz val="11"/>
      <color rgb="FF1F2733"/>
      <name val="Calibri"/>
      <charset val="1"/>
    </font>
    <font>
      <b/>
      <sz val="10.5"/>
      <color rgb="FFFFFFFF"/>
      <name val="Calibri"/>
      <charset val="1"/>
    </font>
    <font>
      <b/>
      <sz val="11"/>
      <color rgb="FFFFFFFF"/>
      <name val="Calibri"/>
      <charset val="1"/>
    </font>
    <font>
      <sz val="11"/>
      <color rgb="FF1E6E4F"/>
      <name val="Calibri"/>
      <charset val="1"/>
    </font>
    <font>
      <sz val="11"/>
      <color rgb="FF1F5FA8"/>
      <name val="Calibri"/>
      <charset val="1"/>
    </font>
    <font>
      <sz val="11"/>
      <color rgb="FF2C4064"/>
      <name val="Calibri"/>
      <charset val="1"/>
    </font>
    <font>
      <b/>
      <sz val="11"/>
      <color rgb="FFB23B3B"/>
      <name val="Calibri"/>
      <charset val="1"/>
    </font>
    <font>
      <sz val="10"/>
      <name val="Arial"/>
      <family val="2"/>
    </font>
    <font>
      <sz val="11"/>
      <color rgb="FF5A6472"/>
      <name val="Calibri"/>
      <charset val="1"/>
    </font>
  </fonts>
  <fills count="10">
    <fill>
      <patternFill patternType="none"/>
    </fill>
    <fill>
      <patternFill patternType="gray125"/>
    </fill>
    <fill>
      <patternFill patternType="solid">
        <fgColor rgb="FF20304E"/>
        <bgColor rgb="FF1F2733"/>
      </patternFill>
    </fill>
    <fill>
      <patternFill patternType="solid">
        <fgColor rgb="FF2C4064"/>
        <bgColor rgb="FF20304E"/>
      </patternFill>
    </fill>
    <fill>
      <patternFill patternType="solid">
        <fgColor rgb="FFECEEF2"/>
        <bgColor rgb="FFF7F8FA"/>
      </patternFill>
    </fill>
    <fill>
      <patternFill patternType="solid">
        <fgColor rgb="FFFFFFFF"/>
        <bgColor rgb="FFF7F8FA"/>
      </patternFill>
    </fill>
    <fill>
      <patternFill patternType="solid">
        <fgColor rgb="FF3F5680"/>
        <bgColor rgb="FF5A6472"/>
      </patternFill>
    </fill>
    <fill>
      <patternFill patternType="solid">
        <fgColor rgb="FFF7F8FA"/>
        <bgColor rgb="FFFFFFFF"/>
      </patternFill>
    </fill>
    <fill>
      <patternFill patternType="solid">
        <fgColor rgb="FFF2E4DA"/>
        <bgColor rgb="FFECEEF2"/>
      </patternFill>
    </fill>
    <fill>
      <patternFill patternType="solid">
        <fgColor rgb="FFC0714A"/>
        <bgColor rgb="FF878787"/>
      </patternFill>
    </fill>
  </fills>
  <borders count="5">
    <border>
      <left/>
      <right/>
      <top/>
      <bottom/>
      <diagonal/>
    </border>
    <border>
      <left/>
      <right/>
      <top style="medium">
        <color rgb="FFC0714A"/>
      </top>
      <bottom/>
      <diagonal/>
    </border>
    <border>
      <left style="thin">
        <color rgb="FFD3D7DE"/>
      </left>
      <right style="thin">
        <color rgb="FFD3D7DE"/>
      </right>
      <top style="thin">
        <color rgb="FFD3D7DE"/>
      </top>
      <bottom style="thin">
        <color rgb="FFD3D7DE"/>
      </bottom>
      <diagonal/>
    </border>
    <border>
      <left style="thin">
        <color rgb="FFD3D7DE"/>
      </left>
      <right/>
      <top style="thin">
        <color rgb="FFD3D7DE"/>
      </top>
      <bottom/>
      <diagonal/>
    </border>
    <border>
      <left style="thin">
        <color rgb="FFD3D7DE"/>
      </left>
      <right/>
      <top style="thin">
        <color rgb="FFD3D7DE"/>
      </top>
      <bottom style="thin">
        <color rgb="FFD3D7DE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8" borderId="2" xfId="0" applyFont="1" applyFill="1" applyBorder="1" applyAlignment="1">
      <alignment horizontal="left" vertical="center" indent="1"/>
    </xf>
    <xf numFmtId="0" fontId="5" fillId="7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left" vertical="center"/>
    </xf>
    <xf numFmtId="0" fontId="5" fillId="7" borderId="3" xfId="0" applyFont="1" applyFill="1" applyBorder="1" applyAlignment="1">
      <alignment horizontal="left" vertical="top" wrapText="1" indent="1"/>
    </xf>
    <xf numFmtId="165" fontId="10" fillId="5" borderId="2" xfId="0" applyNumberFormat="1" applyFont="1" applyFill="1" applyBorder="1" applyAlignment="1">
      <alignment horizontal="right" vertical="center" indent="1"/>
    </xf>
    <xf numFmtId="166" fontId="9" fillId="5" borderId="2" xfId="0" applyNumberFormat="1" applyFont="1" applyFill="1" applyBorder="1" applyAlignment="1">
      <alignment horizontal="right" vertical="center" indent="1"/>
    </xf>
    <xf numFmtId="165" fontId="9" fillId="5" borderId="2" xfId="0" applyNumberFormat="1" applyFont="1" applyFill="1" applyBorder="1" applyAlignment="1">
      <alignment horizontal="right" vertical="center" indent="1"/>
    </xf>
    <xf numFmtId="165" fontId="8" fillId="5" borderId="2" xfId="0" applyNumberFormat="1" applyFont="1" applyFill="1" applyBorder="1" applyAlignment="1">
      <alignment horizontal="right" vertical="center" indent="1"/>
    </xf>
    <xf numFmtId="165" fontId="7" fillId="5" borderId="2" xfId="0" applyNumberFormat="1" applyFont="1" applyFill="1" applyBorder="1" applyAlignment="1">
      <alignment horizontal="right" vertical="center" indent="1"/>
    </xf>
    <xf numFmtId="0" fontId="6" fillId="6" borderId="2" xfId="0" applyFont="1" applyFill="1" applyBorder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0" fillId="0" borderId="1" xfId="0" applyBorder="1"/>
    <xf numFmtId="0" fontId="4" fillId="4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164" fontId="5" fillId="5" borderId="2" xfId="0" applyNumberFormat="1" applyFont="1" applyFill="1" applyBorder="1" applyAlignment="1">
      <alignment horizontal="left" vertical="center"/>
    </xf>
    <xf numFmtId="167" fontId="11" fillId="5" borderId="2" xfId="0" applyNumberFormat="1" applyFont="1" applyFill="1" applyBorder="1" applyAlignment="1">
      <alignment horizontal="right" vertical="center"/>
    </xf>
    <xf numFmtId="165" fontId="11" fillId="5" borderId="2" xfId="0" applyNumberFormat="1" applyFont="1" applyFill="1" applyBorder="1" applyAlignment="1">
      <alignment horizontal="right" vertical="center"/>
    </xf>
    <xf numFmtId="0" fontId="12" fillId="6" borderId="2" xfId="0" applyFont="1" applyFill="1" applyBorder="1" applyAlignment="1">
      <alignment horizontal="center" vertical="center" wrapText="1"/>
    </xf>
    <xf numFmtId="165" fontId="5" fillId="5" borderId="2" xfId="0" applyNumberFormat="1" applyFont="1" applyFill="1" applyBorder="1" applyAlignment="1">
      <alignment horizontal="right" vertical="center"/>
    </xf>
    <xf numFmtId="0" fontId="5" fillId="7" borderId="2" xfId="0" applyFont="1" applyFill="1" applyBorder="1" applyAlignment="1">
      <alignment horizontal="left" vertical="center"/>
    </xf>
    <xf numFmtId="165" fontId="5" fillId="7" borderId="2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left" vertical="center"/>
    </xf>
    <xf numFmtId="165" fontId="13" fillId="3" borderId="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4" fillId="5" borderId="2" xfId="0" applyFont="1" applyFill="1" applyBorder="1" applyAlignment="1">
      <alignment horizontal="left" vertical="center"/>
    </xf>
    <xf numFmtId="164" fontId="14" fillId="5" borderId="2" xfId="0" applyNumberFormat="1" applyFont="1" applyFill="1" applyBorder="1" applyAlignment="1">
      <alignment horizontal="left" vertical="center"/>
    </xf>
    <xf numFmtId="167" fontId="15" fillId="5" borderId="2" xfId="0" applyNumberFormat="1" applyFont="1" applyFill="1" applyBorder="1" applyAlignment="1">
      <alignment horizontal="right" vertical="center"/>
    </xf>
    <xf numFmtId="165" fontId="14" fillId="5" borderId="2" xfId="0" applyNumberFormat="1" applyFont="1" applyFill="1" applyBorder="1" applyAlignment="1">
      <alignment horizontal="right" vertical="center"/>
    </xf>
    <xf numFmtId="167" fontId="15" fillId="7" borderId="2" xfId="0" applyNumberFormat="1" applyFont="1" applyFill="1" applyBorder="1" applyAlignment="1">
      <alignment horizontal="right" vertical="center"/>
    </xf>
    <xf numFmtId="165" fontId="14" fillId="7" borderId="2" xfId="0" applyNumberFormat="1" applyFont="1" applyFill="1" applyBorder="1" applyAlignment="1">
      <alignment horizontal="right" vertical="center"/>
    </xf>
    <xf numFmtId="0" fontId="13" fillId="6" borderId="2" xfId="0" applyFont="1" applyFill="1" applyBorder="1" applyAlignment="1">
      <alignment horizontal="left" vertical="center"/>
    </xf>
    <xf numFmtId="167" fontId="13" fillId="6" borderId="2" xfId="0" applyNumberFormat="1" applyFont="1" applyFill="1" applyBorder="1" applyAlignment="1">
      <alignment horizontal="right" vertical="center"/>
    </xf>
    <xf numFmtId="0" fontId="5" fillId="6" borderId="2" xfId="0" applyFont="1" applyFill="1" applyBorder="1" applyAlignment="1">
      <alignment horizontal="left" vertical="center"/>
    </xf>
    <xf numFmtId="165" fontId="13" fillId="6" borderId="2" xfId="0" applyNumberFormat="1" applyFont="1" applyFill="1" applyBorder="1" applyAlignment="1">
      <alignment horizontal="right" vertical="center"/>
    </xf>
    <xf numFmtId="3" fontId="15" fillId="5" borderId="2" xfId="0" applyNumberFormat="1" applyFont="1" applyFill="1" applyBorder="1" applyAlignment="1">
      <alignment horizontal="right" vertical="center"/>
    </xf>
    <xf numFmtId="165" fontId="15" fillId="5" borderId="2" xfId="0" applyNumberFormat="1" applyFont="1" applyFill="1" applyBorder="1" applyAlignment="1">
      <alignment horizontal="right" vertical="center"/>
    </xf>
    <xf numFmtId="3" fontId="15" fillId="7" borderId="2" xfId="0" applyNumberFormat="1" applyFont="1" applyFill="1" applyBorder="1" applyAlignment="1">
      <alignment horizontal="right" vertical="center"/>
    </xf>
    <xf numFmtId="165" fontId="15" fillId="7" borderId="2" xfId="0" applyNumberFormat="1" applyFont="1" applyFill="1" applyBorder="1" applyAlignment="1">
      <alignment horizontal="right" vertical="center"/>
    </xf>
    <xf numFmtId="0" fontId="5" fillId="8" borderId="2" xfId="0" applyFont="1" applyFill="1" applyBorder="1" applyAlignment="1">
      <alignment horizontal="left" vertical="center"/>
    </xf>
    <xf numFmtId="169" fontId="11" fillId="5" borderId="2" xfId="0" applyNumberFormat="1" applyFont="1" applyFill="1" applyBorder="1" applyAlignment="1">
      <alignment horizontal="right" vertical="center"/>
    </xf>
    <xf numFmtId="166" fontId="16" fillId="4" borderId="2" xfId="0" applyNumberFormat="1" applyFont="1" applyFill="1" applyBorder="1" applyAlignment="1">
      <alignment horizontal="center" vertical="center"/>
    </xf>
    <xf numFmtId="169" fontId="17" fillId="5" borderId="2" xfId="0" applyNumberFormat="1" applyFont="1" applyFill="1" applyBorder="1" applyAlignment="1">
      <alignment horizontal="right" vertical="center"/>
    </xf>
    <xf numFmtId="0" fontId="5" fillId="9" borderId="2" xfId="0" applyFont="1" applyFill="1" applyBorder="1" applyAlignment="1">
      <alignment horizontal="left" vertical="center"/>
    </xf>
    <xf numFmtId="169" fontId="13" fillId="9" borderId="2" xfId="0" applyNumberFormat="1" applyFont="1" applyFill="1" applyBorder="1" applyAlignment="1">
      <alignment horizontal="right" vertical="center"/>
    </xf>
    <xf numFmtId="0" fontId="15" fillId="5" borderId="2" xfId="0" applyFont="1" applyFill="1" applyBorder="1" applyAlignment="1">
      <alignment horizontal="left" vertical="center"/>
    </xf>
    <xf numFmtId="166" fontId="15" fillId="5" borderId="2" xfId="0" applyNumberFormat="1" applyFont="1" applyFill="1" applyBorder="1" applyAlignment="1">
      <alignment horizontal="right" vertical="center"/>
    </xf>
    <xf numFmtId="164" fontId="15" fillId="5" borderId="2" xfId="0" applyNumberFormat="1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 indent="1"/>
    </xf>
    <xf numFmtId="0" fontId="13" fillId="9" borderId="2" xfId="0" applyFont="1" applyFill="1" applyBorder="1" applyAlignment="1">
      <alignment horizontal="left" vertical="center" indent="1"/>
    </xf>
    <xf numFmtId="0" fontId="12" fillId="6" borderId="4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left" vertical="center" indent="1"/>
    </xf>
    <xf numFmtId="0" fontId="19" fillId="7" borderId="4" xfId="0" applyFont="1" applyFill="1" applyBorder="1" applyAlignment="1">
      <alignment horizontal="left" vertical="center" indent="1"/>
    </xf>
  </cellXfs>
  <cellStyles count="1">
    <cellStyle name="Standard" xfId="0" builtinId="0"/>
  </cellStyles>
  <dxfs count="1">
    <dxf>
      <font>
        <b/>
        <sz val="17"/>
        <color rgb="FFB23B3B"/>
        <name val="Calibri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E6E4F"/>
      <rgbColor rgb="FFD9D9D9"/>
      <rgbColor rgb="FF878787"/>
      <rgbColor rgb="FF6E82A8"/>
      <rgbColor rgb="FFB23B3B"/>
      <rgbColor rgb="FFF7F8FA"/>
      <rgbColor rgb="FFECEEF2"/>
      <rgbColor rgb="FF660066"/>
      <rgbColor rgb="FFD9A07E"/>
      <rgbColor rgb="FF1F5FA8"/>
      <rgbColor rgb="FFD3D7D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E4DA"/>
      <rgbColor rgb="FF4F81BD"/>
      <rgbColor rgb="FF33CCCC"/>
      <rgbColor rgb="FF99CC00"/>
      <rgbColor rgb="FFFFCC00"/>
      <rgbColor rgb="FFFF9900"/>
      <rgbColor rgb="FFC0714A"/>
      <rgbColor rgb="FF5A6472"/>
      <rgbColor rgb="FF8FA86E"/>
      <rgbColor rgb="FF3F5680"/>
      <rgbColor rgb="FF2E7D32"/>
      <rgbColor rgb="FF003300"/>
      <rgbColor rgb="FF1F2733"/>
      <rgbColor rgb="FF993300"/>
      <rgbColor rgb="FF993366"/>
      <rgbColor rgb="FF2C4064"/>
      <rgbColor rgb="FF20304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Zusammensetzung des Angebotspreises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tx>
            <c:strRef>
              <c:f>Angebotsübersicht!$C$23</c:f>
              <c:strCache>
                <c:ptCount val="1"/>
                <c:pt idx="0">
                  <c:v>Betrag (€)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20304E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4DA6-4D56-8CD6-6032072CFAB4}"/>
              </c:ext>
            </c:extLst>
          </c:dPt>
          <c:dPt>
            <c:idx val="1"/>
            <c:bubble3D val="0"/>
            <c:spPr>
              <a:solidFill>
                <a:srgbClr val="2C406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4DA6-4D56-8CD6-6032072CFAB4}"/>
              </c:ext>
            </c:extLst>
          </c:dPt>
          <c:dPt>
            <c:idx val="2"/>
            <c:bubble3D val="0"/>
            <c:spPr>
              <a:solidFill>
                <a:srgbClr val="3F568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4DA6-4D56-8CD6-6032072CFAB4}"/>
              </c:ext>
            </c:extLst>
          </c:dPt>
          <c:dPt>
            <c:idx val="3"/>
            <c:bubble3D val="0"/>
            <c:spPr>
              <a:solidFill>
                <a:srgbClr val="6E82A8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4DA6-4D56-8CD6-6032072CFAB4}"/>
              </c:ext>
            </c:extLst>
          </c:dPt>
          <c:dPt>
            <c:idx val="4"/>
            <c:bubble3D val="0"/>
            <c:spPr>
              <a:solidFill>
                <a:srgbClr val="C0714A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4DA6-4D56-8CD6-6032072CFAB4}"/>
              </c:ext>
            </c:extLst>
          </c:dPt>
          <c:dPt>
            <c:idx val="5"/>
            <c:bubble3D val="0"/>
            <c:spPr>
              <a:solidFill>
                <a:srgbClr val="D9A07E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B-4DA6-4D56-8CD6-6032072CFAB4}"/>
              </c:ext>
            </c:extLst>
          </c:dPt>
          <c:dPt>
            <c:idx val="6"/>
            <c:bubble3D val="0"/>
            <c:spPr>
              <a:solidFill>
                <a:srgbClr val="8FA86E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D-4DA6-4D56-8CD6-6032072CFAB4}"/>
              </c:ext>
            </c:extLst>
          </c:dPt>
          <c:cat>
            <c:strRef>
              <c:f>Angebotsübersicht!$B$24:$B$30</c:f>
              <c:strCache>
                <c:ptCount val="7"/>
                <c:pt idx="0">
                  <c:v>Personalaufwand</c:v>
                </c:pt>
                <c:pt idx="1">
                  <c:v>Material &amp; Sachkosten</c:v>
                </c:pt>
                <c:pt idx="2">
                  <c:v>Fremdleistungen</c:v>
                </c:pt>
                <c:pt idx="3">
                  <c:v>Reise &amp; Sonstiges</c:v>
                </c:pt>
                <c:pt idx="4">
                  <c:v>Gemeinkosten</c:v>
                </c:pt>
                <c:pt idx="5">
                  <c:v>Wagnis (Risiko)</c:v>
                </c:pt>
                <c:pt idx="6">
                  <c:v>Gewinn (netto)</c:v>
                </c:pt>
              </c:strCache>
            </c:strRef>
          </c:cat>
          <c:val>
            <c:numRef>
              <c:f>Angebotsübersicht!$C$24:$C$30</c:f>
              <c:numCache>
                <c:formatCode>#,##0.00" €"</c:formatCode>
                <c:ptCount val="7"/>
                <c:pt idx="0">
                  <c:v>63420</c:v>
                </c:pt>
                <c:pt idx="1">
                  <c:v>8500</c:v>
                </c:pt>
                <c:pt idx="2">
                  <c:v>8400</c:v>
                </c:pt>
                <c:pt idx="3">
                  <c:v>2700</c:v>
                </c:pt>
                <c:pt idx="4">
                  <c:v>9962.4</c:v>
                </c:pt>
                <c:pt idx="5">
                  <c:v>4151</c:v>
                </c:pt>
                <c:pt idx="6">
                  <c:v>8392.325760000007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DA6-4D56-8CD6-6032072CF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Selbstkosten · Netto · Brutto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F568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Angebotsübersicht!$E$38:$E$40</c:f>
              <c:strCache>
                <c:ptCount val="3"/>
                <c:pt idx="0">
                  <c:v>Selbstkosten</c:v>
                </c:pt>
                <c:pt idx="1">
                  <c:v>Nettopreis</c:v>
                </c:pt>
                <c:pt idx="2">
                  <c:v>Bruttopreis</c:v>
                </c:pt>
              </c:strCache>
            </c:strRef>
          </c:cat>
          <c:val>
            <c:numRef>
              <c:f>Angebotsübersicht!$F$38:$F$40</c:f>
              <c:numCache>
                <c:formatCode>#,##0.00" €"</c:formatCode>
                <c:ptCount val="3"/>
                <c:pt idx="0">
                  <c:v>97133.4</c:v>
                </c:pt>
                <c:pt idx="1">
                  <c:v>105525.72576</c:v>
                </c:pt>
                <c:pt idx="2">
                  <c:v>125575.6136544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06-4D68-A7FA-D891D419C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4364596"/>
        <c:axId val="37777829"/>
      </c:barChart>
      <c:catAx>
        <c:axId val="143645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37777829"/>
        <c:crosses val="autoZero"/>
        <c:auto val="1"/>
        <c:lblAlgn val="ctr"/>
        <c:lblOffset val="100"/>
        <c:noMultiLvlLbl val="0"/>
      </c:catAx>
      <c:valAx>
        <c:axId val="3777782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&quot; €&quot;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14364596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22</xdr:row>
      <xdr:rowOff>28575</xdr:rowOff>
    </xdr:from>
    <xdr:to>
      <xdr:col>6</xdr:col>
      <xdr:colOff>0</xdr:colOff>
      <xdr:row>31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35</xdr:row>
      <xdr:rowOff>66675</xdr:rowOff>
    </xdr:from>
    <xdr:to>
      <xdr:col>3</xdr:col>
      <xdr:colOff>1057275</xdr:colOff>
      <xdr:row>46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0304E"/>
  </sheetPr>
  <dimension ref="A1:G40"/>
  <sheetViews>
    <sheetView showGridLines="0" tabSelected="1" zoomScaleNormal="100" workbookViewId="0">
      <pane ySplit="3" topLeftCell="A35" activePane="bottomLeft" state="frozen"/>
      <selection pane="bottomLeft" activeCell="I55" sqref="I55"/>
    </sheetView>
  </sheetViews>
  <sheetFormatPr baseColWidth="10" defaultColWidth="16.85546875" defaultRowHeight="15" x14ac:dyDescent="0.25"/>
  <cols>
    <col min="1" max="1" width="2" customWidth="1"/>
    <col min="3" max="3" width="21.28515625" customWidth="1"/>
    <col min="4" max="5" width="16.85546875" customWidth="1"/>
    <col min="6" max="6" width="21" customWidth="1"/>
  </cols>
  <sheetData>
    <row r="1" spans="1:7" ht="39.75" customHeight="1" x14ac:dyDescent="0.25">
      <c r="A1" s="14" t="s">
        <v>0</v>
      </c>
      <c r="B1" s="14"/>
      <c r="C1" s="14"/>
      <c r="D1" s="14"/>
      <c r="E1" s="14"/>
      <c r="F1" s="14"/>
      <c r="G1" s="14"/>
    </row>
    <row r="2" spans="1:7" ht="19.5" customHeight="1" x14ac:dyDescent="0.25">
      <c r="A2" s="13" t="s">
        <v>1</v>
      </c>
      <c r="B2" s="13"/>
      <c r="C2" s="13"/>
      <c r="D2" s="13"/>
      <c r="E2" s="13"/>
      <c r="F2" s="13"/>
      <c r="G2" s="13"/>
    </row>
    <row r="3" spans="1:7" ht="6" customHeight="1" x14ac:dyDescent="0.25">
      <c r="A3" s="15"/>
      <c r="B3" s="15"/>
      <c r="C3" s="15"/>
      <c r="D3" s="15"/>
      <c r="E3" s="15"/>
      <c r="F3" s="15"/>
      <c r="G3" s="15"/>
    </row>
    <row r="4" spans="1:7" ht="6.75" customHeight="1" x14ac:dyDescent="0.25"/>
    <row r="5" spans="1:7" ht="24" customHeight="1" x14ac:dyDescent="0.25">
      <c r="B5" s="12" t="s">
        <v>2</v>
      </c>
      <c r="C5" s="12"/>
      <c r="D5" s="12"/>
      <c r="E5" s="12"/>
      <c r="F5" s="12"/>
    </row>
    <row r="6" spans="1:7" ht="21.75" customHeight="1" x14ac:dyDescent="0.25">
      <c r="B6" s="16" t="s">
        <v>3</v>
      </c>
      <c r="C6" s="17" t="str">
        <f>Parameter!C6</f>
        <v>ANG-2026-0087</v>
      </c>
      <c r="E6" s="16" t="s">
        <v>4</v>
      </c>
      <c r="F6" s="17" t="str">
        <f>Parameter!C7</f>
        <v>Muster-Kunde GmbH</v>
      </c>
    </row>
    <row r="7" spans="1:7" ht="21.75" customHeight="1" x14ac:dyDescent="0.25">
      <c r="B7" s="16" t="s">
        <v>5</v>
      </c>
      <c r="C7" s="17" t="str">
        <f>Parameter!C11</f>
        <v>Muster-Projekt 2026</v>
      </c>
      <c r="E7" s="16" t="s">
        <v>6</v>
      </c>
      <c r="F7" s="17" t="str">
        <f>Parameter!C8</f>
        <v>Frau Petra Lorenz</v>
      </c>
    </row>
    <row r="8" spans="1:7" ht="21.75" customHeight="1" x14ac:dyDescent="0.25">
      <c r="B8" s="16" t="s">
        <v>7</v>
      </c>
      <c r="C8" s="18">
        <f>Parameter!C9</f>
        <v>46090</v>
      </c>
      <c r="E8" s="16" t="s">
        <v>8</v>
      </c>
      <c r="F8" s="18">
        <f>Parameter!C10</f>
        <v>46142</v>
      </c>
    </row>
    <row r="10" spans="1:7" ht="24" customHeight="1" x14ac:dyDescent="0.25">
      <c r="B10" s="12" t="s">
        <v>9</v>
      </c>
      <c r="C10" s="12"/>
      <c r="D10" s="12"/>
      <c r="E10" s="12"/>
      <c r="F10" s="12"/>
    </row>
    <row r="11" spans="1:7" ht="18" customHeight="1" x14ac:dyDescent="0.25">
      <c r="B11" s="11" t="s">
        <v>10</v>
      </c>
      <c r="C11" s="11"/>
      <c r="E11" s="11" t="s">
        <v>11</v>
      </c>
      <c r="F11" s="11"/>
    </row>
    <row r="12" spans="1:7" ht="31.5" customHeight="1" x14ac:dyDescent="0.25">
      <c r="B12" s="10">
        <f>Kalkulation!E45</f>
        <v>105525.72576</v>
      </c>
      <c r="C12" s="10"/>
      <c r="E12" s="9">
        <f>Kalkulation!E47</f>
        <v>125575.6136544</v>
      </c>
      <c r="F12" s="9"/>
    </row>
    <row r="14" spans="1:7" ht="18" customHeight="1" x14ac:dyDescent="0.25">
      <c r="B14" s="11" t="s">
        <v>12</v>
      </c>
      <c r="C14" s="11"/>
      <c r="E14" s="11" t="s">
        <v>13</v>
      </c>
      <c r="F14" s="11"/>
    </row>
    <row r="15" spans="1:7" ht="31.5" customHeight="1" x14ac:dyDescent="0.25">
      <c r="B15" s="10">
        <f>Kalkulation!E41</f>
        <v>97133.4</v>
      </c>
      <c r="C15" s="10"/>
      <c r="E15" s="8">
        <f>Kalkulation!E45-Kalkulation!E41</f>
        <v>8392.325760000007</v>
      </c>
      <c r="F15" s="8"/>
    </row>
    <row r="17" spans="2:6" ht="18" customHeight="1" x14ac:dyDescent="0.25">
      <c r="B17" s="11" t="s">
        <v>14</v>
      </c>
      <c r="C17" s="11"/>
      <c r="E17" s="11" t="s">
        <v>15</v>
      </c>
      <c r="F17" s="11"/>
    </row>
    <row r="18" spans="2:6" ht="31.5" customHeight="1" x14ac:dyDescent="0.25">
      <c r="B18" s="7">
        <f>IF(Kalkulation!E45=0,0,(Kalkulation!E45-Kalkulation!E41)/Kalkulation!E45)</f>
        <v>7.95287187039765E-2</v>
      </c>
      <c r="C18" s="7"/>
      <c r="E18" s="6">
        <f>IF(Kalkulation!C16=0,0,Kalkulation!E45/Kalkulation!C16)</f>
        <v>131.9071572</v>
      </c>
      <c r="F18" s="6"/>
    </row>
    <row r="20" spans="2:6" x14ac:dyDescent="0.25">
      <c r="B20" s="16" t="s">
        <v>16</v>
      </c>
      <c r="C20" s="19">
        <f>Kalkulation!C16</f>
        <v>800</v>
      </c>
      <c r="E20" s="16" t="s">
        <v>17</v>
      </c>
      <c r="F20" s="20">
        <f>Kalkulation!E45-Kalkulation!E38</f>
        <v>22505.725760000001</v>
      </c>
    </row>
    <row r="22" spans="2:6" ht="24" customHeight="1" x14ac:dyDescent="0.25">
      <c r="B22" s="12" t="s">
        <v>18</v>
      </c>
      <c r="C22" s="12"/>
      <c r="D22" s="12"/>
      <c r="E22" s="12"/>
      <c r="F22" s="12"/>
    </row>
    <row r="23" spans="2:6" ht="27.75" customHeight="1" x14ac:dyDescent="0.25">
      <c r="B23" s="21" t="s">
        <v>19</v>
      </c>
      <c r="C23" s="21" t="s">
        <v>20</v>
      </c>
    </row>
    <row r="24" spans="2:6" ht="18.75" customHeight="1" x14ac:dyDescent="0.25">
      <c r="B24" s="17" t="s">
        <v>21</v>
      </c>
      <c r="C24" s="22">
        <f>Kalkulation!E16</f>
        <v>63420</v>
      </c>
    </row>
    <row r="25" spans="2:6" ht="18.75" customHeight="1" x14ac:dyDescent="0.25">
      <c r="B25" s="23" t="s">
        <v>22</v>
      </c>
      <c r="C25" s="24">
        <f>Kalkulation!E23</f>
        <v>8500</v>
      </c>
    </row>
    <row r="26" spans="2:6" ht="18.75" customHeight="1" x14ac:dyDescent="0.25">
      <c r="B26" s="17" t="s">
        <v>23</v>
      </c>
      <c r="C26" s="22">
        <f>Kalkulation!E29</f>
        <v>8400</v>
      </c>
    </row>
    <row r="27" spans="2:6" ht="18.75" customHeight="1" x14ac:dyDescent="0.25">
      <c r="B27" s="23" t="s">
        <v>24</v>
      </c>
      <c r="C27" s="24">
        <f>Kalkulation!E35</f>
        <v>2700</v>
      </c>
    </row>
    <row r="28" spans="2:6" ht="18.75" customHeight="1" x14ac:dyDescent="0.25">
      <c r="B28" s="17" t="s">
        <v>25</v>
      </c>
      <c r="C28" s="22">
        <f>Kalkulation!E39</f>
        <v>9962.4</v>
      </c>
    </row>
    <row r="29" spans="2:6" ht="18.75" customHeight="1" x14ac:dyDescent="0.25">
      <c r="B29" s="23" t="s">
        <v>26</v>
      </c>
      <c r="C29" s="24">
        <f>Kalkulation!E40</f>
        <v>4151</v>
      </c>
    </row>
    <row r="30" spans="2:6" ht="18.75" customHeight="1" x14ac:dyDescent="0.25">
      <c r="B30" s="17" t="s">
        <v>27</v>
      </c>
      <c r="C30" s="22">
        <f>Kalkulation!E45-Kalkulation!E41</f>
        <v>8392.325760000007</v>
      </c>
    </row>
    <row r="31" spans="2:6" ht="21.75" customHeight="1" x14ac:dyDescent="0.25">
      <c r="B31" s="25" t="s">
        <v>10</v>
      </c>
      <c r="C31" s="26">
        <f>SUM(C24:C30)</f>
        <v>105525.72576</v>
      </c>
    </row>
    <row r="33" spans="2:6" ht="24" customHeight="1" x14ac:dyDescent="0.25">
      <c r="B33" s="12" t="s">
        <v>28</v>
      </c>
      <c r="C33" s="12"/>
      <c r="D33" s="12"/>
      <c r="E33" s="12"/>
      <c r="F33" s="12"/>
    </row>
    <row r="34" spans="2:6" ht="15" customHeight="1" x14ac:dyDescent="0.25">
      <c r="B34" s="5" t="s">
        <v>29</v>
      </c>
      <c r="C34" s="5"/>
      <c r="D34" s="5"/>
      <c r="E34" s="5"/>
      <c r="F34" s="5"/>
    </row>
    <row r="35" spans="2:6" x14ac:dyDescent="0.25">
      <c r="B35" s="5"/>
      <c r="C35" s="5"/>
      <c r="D35" s="5"/>
      <c r="E35" s="5"/>
      <c r="F35" s="5"/>
    </row>
    <row r="37" spans="2:6" x14ac:dyDescent="0.25">
      <c r="E37" s="27" t="s">
        <v>30</v>
      </c>
    </row>
    <row r="38" spans="2:6" x14ac:dyDescent="0.25">
      <c r="E38" s="23" t="s">
        <v>12</v>
      </c>
      <c r="F38" s="24">
        <f>Kalkulation!E41</f>
        <v>97133.4</v>
      </c>
    </row>
    <row r="39" spans="2:6" x14ac:dyDescent="0.25">
      <c r="E39" s="23" t="s">
        <v>31</v>
      </c>
      <c r="F39" s="24">
        <f>Kalkulation!E45</f>
        <v>105525.72576</v>
      </c>
    </row>
    <row r="40" spans="2:6" x14ac:dyDescent="0.25">
      <c r="E40" s="23" t="s">
        <v>32</v>
      </c>
      <c r="F40" s="24">
        <f>Kalkulation!E47</f>
        <v>125575.6136544</v>
      </c>
    </row>
  </sheetData>
  <mergeCells count="19">
    <mergeCell ref="B33:F33"/>
    <mergeCell ref="B34:F35"/>
    <mergeCell ref="B17:C17"/>
    <mergeCell ref="E17:F17"/>
    <mergeCell ref="B18:C18"/>
    <mergeCell ref="E18:F18"/>
    <mergeCell ref="B22:F22"/>
    <mergeCell ref="B12:C12"/>
    <mergeCell ref="E12:F12"/>
    <mergeCell ref="B14:C14"/>
    <mergeCell ref="E14:F14"/>
    <mergeCell ref="B15:C15"/>
    <mergeCell ref="E15:F15"/>
    <mergeCell ref="A1:G1"/>
    <mergeCell ref="A2:G2"/>
    <mergeCell ref="B5:F5"/>
    <mergeCell ref="B10:F10"/>
    <mergeCell ref="B11:C11"/>
    <mergeCell ref="E11:F11"/>
  </mergeCells>
  <conditionalFormatting sqref="B18">
    <cfRule type="cellIs" dxfId="0" priority="2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F5680"/>
  </sheetPr>
  <dimension ref="A1:E47"/>
  <sheetViews>
    <sheetView showGridLines="0" zoomScaleNormal="100" workbookViewId="0">
      <pane ySplit="4" topLeftCell="A5" activePane="bottomLeft" state="frozen"/>
      <selection pane="bottomLeft" sqref="A1:XFD1048576"/>
    </sheetView>
  </sheetViews>
  <sheetFormatPr baseColWidth="10" defaultColWidth="8.7109375" defaultRowHeight="15" x14ac:dyDescent="0.25"/>
  <cols>
    <col min="1" max="1" width="2.42578125" customWidth="1"/>
    <col min="2" max="2" width="30.5703125" bestFit="1" customWidth="1"/>
    <col min="3" max="3" width="19" bestFit="1" customWidth="1"/>
    <col min="4" max="4" width="16.42578125" bestFit="1" customWidth="1"/>
    <col min="5" max="5" width="19.7109375" bestFit="1" customWidth="1"/>
  </cols>
  <sheetData>
    <row r="1" spans="1:5" ht="39.75" customHeight="1" x14ac:dyDescent="0.25">
      <c r="A1" s="14" t="s">
        <v>33</v>
      </c>
      <c r="B1" s="14"/>
      <c r="C1" s="14"/>
      <c r="D1" s="14"/>
      <c r="E1" s="14"/>
    </row>
    <row r="2" spans="1:5" ht="19.5" customHeight="1" x14ac:dyDescent="0.25">
      <c r="A2" s="13" t="s">
        <v>34</v>
      </c>
      <c r="B2" s="13"/>
      <c r="C2" s="13"/>
      <c r="D2" s="13"/>
      <c r="E2" s="13"/>
    </row>
    <row r="3" spans="1:5" ht="6" customHeight="1" x14ac:dyDescent="0.25">
      <c r="A3" s="15"/>
      <c r="B3" s="15"/>
      <c r="C3" s="15"/>
      <c r="D3" s="15"/>
      <c r="E3" s="15"/>
    </row>
    <row r="5" spans="1:5" ht="24" customHeight="1" x14ac:dyDescent="0.25">
      <c r="B5" s="12" t="s">
        <v>35</v>
      </c>
      <c r="C5" s="12"/>
      <c r="D5" s="12"/>
      <c r="E5" s="12"/>
    </row>
    <row r="6" spans="1:5" ht="21.75" customHeight="1" x14ac:dyDescent="0.25">
      <c r="B6" s="16" t="s">
        <v>3</v>
      </c>
      <c r="C6" s="28" t="str">
        <f>Parameter!C6</f>
        <v>ANG-2026-0087</v>
      </c>
      <c r="D6" s="16" t="s">
        <v>4</v>
      </c>
      <c r="E6" s="28" t="str">
        <f>Parameter!C7</f>
        <v>Muster-Kunde GmbH</v>
      </c>
    </row>
    <row r="7" spans="1:5" ht="21.75" customHeight="1" x14ac:dyDescent="0.25">
      <c r="B7" s="16" t="s">
        <v>5</v>
      </c>
      <c r="C7" s="28" t="str">
        <f>Parameter!C11</f>
        <v>Muster-Projekt 2026</v>
      </c>
      <c r="D7" s="16" t="s">
        <v>7</v>
      </c>
      <c r="E7" s="29">
        <f>Parameter!C9</f>
        <v>46090</v>
      </c>
    </row>
    <row r="9" spans="1:5" ht="24" customHeight="1" x14ac:dyDescent="0.25">
      <c r="B9" s="12" t="s">
        <v>36</v>
      </c>
      <c r="C9" s="12"/>
      <c r="D9" s="12"/>
      <c r="E9" s="12"/>
    </row>
    <row r="10" spans="1:5" ht="27.75" customHeight="1" x14ac:dyDescent="0.25">
      <c r="B10" s="21" t="s">
        <v>37</v>
      </c>
      <c r="C10" s="21" t="s">
        <v>38</v>
      </c>
      <c r="D10" s="21" t="s">
        <v>39</v>
      </c>
      <c r="E10" s="21" t="s">
        <v>40</v>
      </c>
    </row>
    <row r="11" spans="1:5" ht="19.5" customHeight="1" x14ac:dyDescent="0.25">
      <c r="B11" s="17" t="s">
        <v>41</v>
      </c>
      <c r="C11" s="30">
        <v>80</v>
      </c>
      <c r="D11" s="31">
        <f>VLOOKUP(B11,Parameter!$B$15:$C$19,2,FALSE())</f>
        <v>110</v>
      </c>
      <c r="E11" s="22">
        <f>C11*D11</f>
        <v>8800</v>
      </c>
    </row>
    <row r="12" spans="1:5" ht="19.5" customHeight="1" x14ac:dyDescent="0.25">
      <c r="B12" s="23" t="s">
        <v>42</v>
      </c>
      <c r="C12" s="32">
        <v>160</v>
      </c>
      <c r="D12" s="33">
        <f>VLOOKUP(B12,Parameter!$B$15:$C$19,2,FALSE())</f>
        <v>95</v>
      </c>
      <c r="E12" s="24">
        <f>C12*D12</f>
        <v>15200</v>
      </c>
    </row>
    <row r="13" spans="1:5" ht="19.5" customHeight="1" x14ac:dyDescent="0.25">
      <c r="B13" s="17" t="s">
        <v>43</v>
      </c>
      <c r="C13" s="30">
        <v>320</v>
      </c>
      <c r="D13" s="31">
        <f>VLOOKUP(B13,Parameter!$B$15:$C$19,2,FALSE())</f>
        <v>78</v>
      </c>
      <c r="E13" s="22">
        <f>C13*D13</f>
        <v>24960</v>
      </c>
    </row>
    <row r="14" spans="1:5" ht="19.5" customHeight="1" x14ac:dyDescent="0.25">
      <c r="B14" s="23" t="s">
        <v>44</v>
      </c>
      <c r="C14" s="32">
        <v>180</v>
      </c>
      <c r="D14" s="33">
        <f>VLOOKUP(B14,Parameter!$B$15:$C$19,2,FALSE())</f>
        <v>62</v>
      </c>
      <c r="E14" s="24">
        <f>C14*D14</f>
        <v>11160</v>
      </c>
    </row>
    <row r="15" spans="1:5" ht="19.5" customHeight="1" x14ac:dyDescent="0.25">
      <c r="B15" s="17" t="s">
        <v>45</v>
      </c>
      <c r="C15" s="30">
        <v>60</v>
      </c>
      <c r="D15" s="31">
        <f>VLOOKUP(B15,Parameter!$B$15:$C$19,2,FALSE())</f>
        <v>55</v>
      </c>
      <c r="E15" s="22">
        <f>C15*D15</f>
        <v>3300</v>
      </c>
    </row>
    <row r="16" spans="1:5" ht="21.75" customHeight="1" x14ac:dyDescent="0.25">
      <c r="B16" s="34" t="s">
        <v>46</v>
      </c>
      <c r="C16" s="35">
        <f>SUM(C11:C15)</f>
        <v>800</v>
      </c>
      <c r="D16" s="36"/>
      <c r="E16" s="37">
        <f>SUM(E11:E15)</f>
        <v>63420</v>
      </c>
    </row>
    <row r="18" spans="2:5" ht="24" customHeight="1" x14ac:dyDescent="0.25">
      <c r="B18" s="12" t="s">
        <v>47</v>
      </c>
      <c r="C18" s="12"/>
      <c r="D18" s="12"/>
      <c r="E18" s="12"/>
    </row>
    <row r="19" spans="2:5" ht="27.75" customHeight="1" x14ac:dyDescent="0.25">
      <c r="B19" s="21" t="s">
        <v>48</v>
      </c>
      <c r="C19" s="21" t="s">
        <v>49</v>
      </c>
      <c r="D19" s="21" t="s">
        <v>50</v>
      </c>
      <c r="E19" s="21" t="s">
        <v>40</v>
      </c>
    </row>
    <row r="20" spans="2:5" ht="19.5" customHeight="1" x14ac:dyDescent="0.25">
      <c r="B20" s="17" t="s">
        <v>51</v>
      </c>
      <c r="C20" s="38">
        <v>3</v>
      </c>
      <c r="D20" s="39">
        <v>1500</v>
      </c>
      <c r="E20" s="22">
        <f>C20*D20</f>
        <v>4500</v>
      </c>
    </row>
    <row r="21" spans="2:5" ht="19.5" customHeight="1" x14ac:dyDescent="0.25">
      <c r="B21" s="23" t="s">
        <v>52</v>
      </c>
      <c r="C21" s="40">
        <v>8</v>
      </c>
      <c r="D21" s="41">
        <v>400</v>
      </c>
      <c r="E21" s="24">
        <f>C21*D21</f>
        <v>3200</v>
      </c>
    </row>
    <row r="22" spans="2:5" ht="19.5" customHeight="1" x14ac:dyDescent="0.25">
      <c r="B22" s="17" t="s">
        <v>53</v>
      </c>
      <c r="C22" s="38">
        <v>1</v>
      </c>
      <c r="D22" s="39">
        <v>800</v>
      </c>
      <c r="E22" s="22">
        <f>C22*D22</f>
        <v>800</v>
      </c>
    </row>
    <row r="23" spans="2:5" ht="21.75" customHeight="1" x14ac:dyDescent="0.25">
      <c r="B23" s="34" t="s">
        <v>54</v>
      </c>
      <c r="C23" s="4"/>
      <c r="D23" s="4"/>
      <c r="E23" s="37">
        <f>SUM(E20:E22)</f>
        <v>8500</v>
      </c>
    </row>
    <row r="25" spans="2:5" ht="24" customHeight="1" x14ac:dyDescent="0.25">
      <c r="B25" s="12" t="s">
        <v>55</v>
      </c>
      <c r="C25" s="12"/>
      <c r="D25" s="12"/>
      <c r="E25" s="12"/>
    </row>
    <row r="26" spans="2:5" ht="27.75" customHeight="1" x14ac:dyDescent="0.25">
      <c r="B26" s="21" t="s">
        <v>48</v>
      </c>
      <c r="C26" s="21"/>
      <c r="D26" s="21"/>
      <c r="E26" s="21" t="s">
        <v>40</v>
      </c>
    </row>
    <row r="27" spans="2:5" ht="19.5" customHeight="1" x14ac:dyDescent="0.25">
      <c r="B27" s="17" t="s">
        <v>56</v>
      </c>
      <c r="C27" s="3"/>
      <c r="D27" s="3"/>
      <c r="E27" s="39">
        <v>6000</v>
      </c>
    </row>
    <row r="28" spans="2:5" ht="19.5" customHeight="1" x14ac:dyDescent="0.25">
      <c r="B28" s="23" t="s">
        <v>57</v>
      </c>
      <c r="C28" s="2"/>
      <c r="D28" s="2"/>
      <c r="E28" s="41">
        <v>2400</v>
      </c>
    </row>
    <row r="29" spans="2:5" ht="21.75" customHeight="1" x14ac:dyDescent="0.25">
      <c r="B29" s="34" t="s">
        <v>58</v>
      </c>
      <c r="C29" s="4"/>
      <c r="D29" s="4"/>
      <c r="E29" s="37">
        <f>SUM(E27:E28)</f>
        <v>8400</v>
      </c>
    </row>
    <row r="31" spans="2:5" ht="24" customHeight="1" x14ac:dyDescent="0.25">
      <c r="B31" s="12" t="s">
        <v>59</v>
      </c>
      <c r="C31" s="12"/>
      <c r="D31" s="12"/>
      <c r="E31" s="12"/>
    </row>
    <row r="32" spans="2:5" ht="27.75" customHeight="1" x14ac:dyDescent="0.25">
      <c r="B32" s="21" t="s">
        <v>48</v>
      </c>
      <c r="C32" s="21"/>
      <c r="D32" s="21"/>
      <c r="E32" s="21" t="s">
        <v>40</v>
      </c>
    </row>
    <row r="33" spans="2:5" ht="19.5" customHeight="1" x14ac:dyDescent="0.25">
      <c r="B33" s="17" t="s">
        <v>60</v>
      </c>
      <c r="C33" s="3"/>
      <c r="D33" s="3"/>
      <c r="E33" s="39">
        <v>1800</v>
      </c>
    </row>
    <row r="34" spans="2:5" ht="19.5" customHeight="1" x14ac:dyDescent="0.25">
      <c r="B34" s="23" t="s">
        <v>61</v>
      </c>
      <c r="C34" s="2"/>
      <c r="D34" s="2"/>
      <c r="E34" s="41">
        <v>900</v>
      </c>
    </row>
    <row r="35" spans="2:5" ht="21.75" customHeight="1" x14ac:dyDescent="0.25">
      <c r="B35" s="34" t="s">
        <v>62</v>
      </c>
      <c r="C35" s="4"/>
      <c r="D35" s="4"/>
      <c r="E35" s="37">
        <f>SUM(E33:E34)</f>
        <v>2700</v>
      </c>
    </row>
    <row r="37" spans="2:5" ht="24" customHeight="1" x14ac:dyDescent="0.25">
      <c r="B37" s="12" t="s">
        <v>63</v>
      </c>
      <c r="C37" s="12"/>
      <c r="D37" s="12"/>
      <c r="E37" s="12"/>
    </row>
    <row r="38" spans="2:5" ht="21.75" customHeight="1" x14ac:dyDescent="0.25">
      <c r="B38" s="1" t="s">
        <v>64</v>
      </c>
      <c r="C38" s="1"/>
      <c r="D38" s="42"/>
      <c r="E38" s="43">
        <f>E16+E23+E29+E35</f>
        <v>83020</v>
      </c>
    </row>
    <row r="39" spans="2:5" ht="21.75" customHeight="1" x14ac:dyDescent="0.25">
      <c r="B39" s="52" t="s">
        <v>65</v>
      </c>
      <c r="C39" s="52"/>
      <c r="D39" s="44">
        <f>Parameter!E6</f>
        <v>0.12</v>
      </c>
      <c r="E39" s="43">
        <f>E38*D39</f>
        <v>9962.4</v>
      </c>
    </row>
    <row r="40" spans="2:5" ht="21.75" customHeight="1" x14ac:dyDescent="0.25">
      <c r="B40" s="52" t="s">
        <v>66</v>
      </c>
      <c r="C40" s="52"/>
      <c r="D40" s="44">
        <f>Parameter!E7</f>
        <v>0.05</v>
      </c>
      <c r="E40" s="43">
        <f>E38*D40</f>
        <v>4151</v>
      </c>
    </row>
    <row r="41" spans="2:5" ht="21.75" customHeight="1" x14ac:dyDescent="0.25">
      <c r="B41" s="1" t="s">
        <v>12</v>
      </c>
      <c r="C41" s="1"/>
      <c r="D41" s="42"/>
      <c r="E41" s="43">
        <f>E38+E39+E40</f>
        <v>97133.4</v>
      </c>
    </row>
    <row r="42" spans="2:5" ht="21.75" customHeight="1" x14ac:dyDescent="0.25">
      <c r="B42" s="52" t="s">
        <v>67</v>
      </c>
      <c r="C42" s="52"/>
      <c r="D42" s="44">
        <f>Parameter!E8</f>
        <v>0.12</v>
      </c>
      <c r="E42" s="43">
        <f>E41*D42</f>
        <v>11656.007999999998</v>
      </c>
    </row>
    <row r="43" spans="2:5" ht="21.75" customHeight="1" x14ac:dyDescent="0.25">
      <c r="B43" s="1" t="s">
        <v>68</v>
      </c>
      <c r="C43" s="1"/>
      <c r="D43" s="42"/>
      <c r="E43" s="43">
        <f>E41+E42</f>
        <v>108789.408</v>
      </c>
    </row>
    <row r="44" spans="2:5" ht="21.75" customHeight="1" x14ac:dyDescent="0.25">
      <c r="B44" s="52" t="s">
        <v>69</v>
      </c>
      <c r="C44" s="52"/>
      <c r="D44" s="44">
        <f>Parameter!E9</f>
        <v>0.03</v>
      </c>
      <c r="E44" s="45">
        <f>-E43*D44</f>
        <v>-3263.6822399999996</v>
      </c>
    </row>
    <row r="45" spans="2:5" ht="21.75" customHeight="1" x14ac:dyDescent="0.25">
      <c r="B45" s="1" t="s">
        <v>10</v>
      </c>
      <c r="C45" s="1"/>
      <c r="D45" s="42"/>
      <c r="E45" s="43">
        <f>E43+E44</f>
        <v>105525.72576</v>
      </c>
    </row>
    <row r="46" spans="2:5" ht="21.75" customHeight="1" x14ac:dyDescent="0.25">
      <c r="B46" s="52" t="s">
        <v>70</v>
      </c>
      <c r="C46" s="52"/>
      <c r="D46" s="44">
        <f>Parameter!E10</f>
        <v>0.19</v>
      </c>
      <c r="E46" s="43">
        <f>E45*D46</f>
        <v>20049.887894399999</v>
      </c>
    </row>
    <row r="47" spans="2:5" ht="25.5" customHeight="1" x14ac:dyDescent="0.25">
      <c r="B47" s="53" t="s">
        <v>71</v>
      </c>
      <c r="C47" s="53"/>
      <c r="D47" s="46"/>
      <c r="E47" s="47">
        <f>E45+E46</f>
        <v>125575.6136544</v>
      </c>
    </row>
  </sheetData>
  <mergeCells count="25"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31:E31"/>
    <mergeCell ref="C33:D33"/>
    <mergeCell ref="C34:D34"/>
    <mergeCell ref="C35:D35"/>
    <mergeCell ref="B37:E37"/>
    <mergeCell ref="C23:D23"/>
    <mergeCell ref="B25:E25"/>
    <mergeCell ref="C27:D27"/>
    <mergeCell ref="C28:D28"/>
    <mergeCell ref="C29:D29"/>
    <mergeCell ref="A1:E1"/>
    <mergeCell ref="A2:E2"/>
    <mergeCell ref="B5:E5"/>
    <mergeCell ref="B9:E9"/>
    <mergeCell ref="B18:E18"/>
  </mergeCells>
  <pageMargins left="0.75" right="0.75" top="1" bottom="1" header="0.511811023622047" footer="0.511811023622047"/>
  <pageSetup paperSize="9" orientation="portrait" horizontalDpi="300" verticalDpi="300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0000000}">
          <x14:formula1>
            <xm:f>Parameter!$B$15:$B$19</xm:f>
          </x14:formula1>
          <x14:formula2>
            <xm:f>0</xm:f>
          </x14:formula2>
          <xm:sqref>B11:B15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F5680"/>
  </sheetPr>
  <dimension ref="A1:E25"/>
  <sheetViews>
    <sheetView showGridLines="0" zoomScaleNormal="100" workbookViewId="0">
      <selection sqref="A1:XFD1048576"/>
    </sheetView>
  </sheetViews>
  <sheetFormatPr baseColWidth="10" defaultColWidth="8.7109375" defaultRowHeight="15" x14ac:dyDescent="0.25"/>
  <cols>
    <col min="1" max="1" width="2.42578125" customWidth="1"/>
    <col min="2" max="2" width="18.85546875" bestFit="1" customWidth="1"/>
    <col min="3" max="3" width="19.7109375" bestFit="1" customWidth="1"/>
    <col min="4" max="4" width="23.5703125" bestFit="1" customWidth="1"/>
    <col min="5" max="5" width="6.140625" bestFit="1" customWidth="1"/>
  </cols>
  <sheetData>
    <row r="1" spans="1:5" ht="39.75" customHeight="1" x14ac:dyDescent="0.25">
      <c r="A1" s="14" t="s">
        <v>72</v>
      </c>
      <c r="B1" s="14"/>
      <c r="C1" s="14"/>
      <c r="D1" s="14"/>
      <c r="E1" s="14"/>
    </row>
    <row r="2" spans="1:5" ht="19.5" customHeight="1" x14ac:dyDescent="0.25">
      <c r="A2" s="13" t="s">
        <v>73</v>
      </c>
      <c r="B2" s="13"/>
      <c r="C2" s="13"/>
      <c r="D2" s="13"/>
      <c r="E2" s="13"/>
    </row>
    <row r="3" spans="1:5" ht="6" customHeight="1" x14ac:dyDescent="0.25">
      <c r="A3" s="15"/>
      <c r="B3" s="15"/>
      <c r="C3" s="15"/>
      <c r="D3" s="15"/>
      <c r="E3" s="15"/>
    </row>
    <row r="5" spans="1:5" ht="24" customHeight="1" x14ac:dyDescent="0.25">
      <c r="B5" s="12" t="s">
        <v>74</v>
      </c>
      <c r="C5" s="12"/>
      <c r="D5" s="12" t="s">
        <v>75</v>
      </c>
      <c r="E5" s="12"/>
    </row>
    <row r="6" spans="1:5" ht="21.75" customHeight="1" x14ac:dyDescent="0.25">
      <c r="B6" s="16" t="s">
        <v>3</v>
      </c>
      <c r="C6" s="48" t="s">
        <v>76</v>
      </c>
      <c r="D6" s="16" t="s">
        <v>77</v>
      </c>
      <c r="E6" s="49">
        <v>0.12</v>
      </c>
    </row>
    <row r="7" spans="1:5" ht="21.75" customHeight="1" x14ac:dyDescent="0.25">
      <c r="B7" s="16" t="s">
        <v>4</v>
      </c>
      <c r="C7" s="48" t="s">
        <v>78</v>
      </c>
      <c r="D7" s="16" t="s">
        <v>79</v>
      </c>
      <c r="E7" s="49">
        <v>0.05</v>
      </c>
    </row>
    <row r="8" spans="1:5" ht="21.75" customHeight="1" x14ac:dyDescent="0.25">
      <c r="B8" s="16" t="s">
        <v>6</v>
      </c>
      <c r="C8" s="48" t="s">
        <v>80</v>
      </c>
      <c r="D8" s="16" t="s">
        <v>81</v>
      </c>
      <c r="E8" s="49">
        <v>0.12</v>
      </c>
    </row>
    <row r="9" spans="1:5" ht="21.75" customHeight="1" x14ac:dyDescent="0.25">
      <c r="B9" s="16" t="s">
        <v>7</v>
      </c>
      <c r="C9" s="50">
        <v>46090</v>
      </c>
      <c r="D9" s="16" t="s">
        <v>82</v>
      </c>
      <c r="E9" s="49">
        <v>0.03</v>
      </c>
    </row>
    <row r="10" spans="1:5" ht="21.75" customHeight="1" x14ac:dyDescent="0.25">
      <c r="B10" s="16" t="s">
        <v>8</v>
      </c>
      <c r="C10" s="50">
        <v>46142</v>
      </c>
      <c r="D10" s="16" t="s">
        <v>83</v>
      </c>
      <c r="E10" s="49">
        <v>0.19</v>
      </c>
    </row>
    <row r="11" spans="1:5" ht="21.75" customHeight="1" x14ac:dyDescent="0.25">
      <c r="B11" s="16" t="s">
        <v>5</v>
      </c>
      <c r="C11" s="48" t="s">
        <v>84</v>
      </c>
    </row>
    <row r="13" spans="1:5" ht="24" customHeight="1" x14ac:dyDescent="0.25">
      <c r="B13" s="12" t="s">
        <v>85</v>
      </c>
      <c r="C13" s="12"/>
      <c r="D13" s="12"/>
      <c r="E13" s="12"/>
    </row>
    <row r="14" spans="1:5" ht="27.75" customHeight="1" x14ac:dyDescent="0.25">
      <c r="B14" s="21" t="s">
        <v>37</v>
      </c>
      <c r="C14" s="21" t="s">
        <v>39</v>
      </c>
      <c r="D14" s="54" t="s">
        <v>86</v>
      </c>
      <c r="E14" s="54"/>
    </row>
    <row r="15" spans="1:5" ht="19.5" customHeight="1" x14ac:dyDescent="0.25">
      <c r="B15" s="48" t="s">
        <v>41</v>
      </c>
      <c r="C15" s="39">
        <v>110</v>
      </c>
      <c r="D15" s="55" t="s">
        <v>87</v>
      </c>
      <c r="E15" s="55"/>
    </row>
    <row r="16" spans="1:5" ht="19.5" customHeight="1" x14ac:dyDescent="0.25">
      <c r="B16" s="51" t="s">
        <v>42</v>
      </c>
      <c r="C16" s="41">
        <v>95</v>
      </c>
      <c r="D16" s="56" t="s">
        <v>88</v>
      </c>
      <c r="E16" s="56"/>
    </row>
    <row r="17" spans="2:5" ht="19.5" customHeight="1" x14ac:dyDescent="0.25">
      <c r="B17" s="48" t="s">
        <v>43</v>
      </c>
      <c r="C17" s="39">
        <v>78</v>
      </c>
      <c r="D17" s="55" t="s">
        <v>89</v>
      </c>
      <c r="E17" s="55"/>
    </row>
    <row r="18" spans="2:5" ht="19.5" customHeight="1" x14ac:dyDescent="0.25">
      <c r="B18" s="51" t="s">
        <v>44</v>
      </c>
      <c r="C18" s="41">
        <v>62</v>
      </c>
      <c r="D18" s="56" t="s">
        <v>90</v>
      </c>
      <c r="E18" s="56"/>
    </row>
    <row r="19" spans="2:5" ht="19.5" customHeight="1" x14ac:dyDescent="0.25">
      <c r="B19" s="48" t="s">
        <v>45</v>
      </c>
      <c r="C19" s="39">
        <v>55</v>
      </c>
      <c r="D19" s="55" t="s">
        <v>91</v>
      </c>
      <c r="E19" s="55"/>
    </row>
    <row r="22" spans="2:5" ht="24" customHeight="1" x14ac:dyDescent="0.25">
      <c r="B22" s="12" t="s">
        <v>92</v>
      </c>
      <c r="C22" s="12"/>
      <c r="D22" s="12"/>
      <c r="E22" s="12"/>
    </row>
    <row r="23" spans="2:5" ht="15" customHeight="1" x14ac:dyDescent="0.25">
      <c r="B23" s="5" t="s">
        <v>93</v>
      </c>
      <c r="C23" s="5"/>
      <c r="D23" s="5"/>
      <c r="E23" s="5"/>
    </row>
    <row r="24" spans="2:5" x14ac:dyDescent="0.25">
      <c r="B24" s="5"/>
      <c r="C24" s="5"/>
      <c r="D24" s="5"/>
      <c r="E24" s="5"/>
    </row>
    <row r="25" spans="2:5" x14ac:dyDescent="0.25">
      <c r="B25" s="5"/>
      <c r="C25" s="5"/>
      <c r="D25" s="5"/>
      <c r="E25" s="5"/>
    </row>
  </sheetData>
  <mergeCells count="13">
    <mergeCell ref="D19:E19"/>
    <mergeCell ref="B22:E22"/>
    <mergeCell ref="B23:E25"/>
    <mergeCell ref="D14:E14"/>
    <mergeCell ref="D15:E15"/>
    <mergeCell ref="D16:E16"/>
    <mergeCell ref="D17:E17"/>
    <mergeCell ref="D18:E18"/>
    <mergeCell ref="A1:E1"/>
    <mergeCell ref="A2:E2"/>
    <mergeCell ref="B5:C5"/>
    <mergeCell ref="D5:E5"/>
    <mergeCell ref="B13:E13"/>
  </mergeCells>
  <pageMargins left="0.75" right="0.75" top="1" bottom="1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Angebotsübersicht</vt:lpstr>
      <vt:lpstr>Kalkulation</vt:lpstr>
      <vt:lpstr>Parameter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Projektkalkulation Vorlage 2026</dc:title>
  <dc:subject/>
  <dc:creator>openpyxl</dc:creator>
  <dc:description/>
  <cp:lastModifiedBy>Sergio Jiménez Canales</cp:lastModifiedBy>
  <cp:revision>1</cp:revision>
  <dcterms:created xsi:type="dcterms:W3CDTF">2026-07-06T14:16:47Z</dcterms:created>
  <dcterms:modified xsi:type="dcterms:W3CDTF">2026-07-07T06:04:36Z</dcterms:modified>
  <dc:language>en-US</dc:language>
</cp:coreProperties>
</file>