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vmlDrawing1.vml" ContentType="application/vnd.openxmlformats-officedocument.vmlDrawing"/>
  <Override PartName="/xl/charts/chart1.xml" ContentType="application/vnd.openxmlformats-officedocument.drawingml.chart+xml"/>
  <Override PartName="/xl/charts/chart2.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ckpit" sheetId="1" state="visible" r:id="rId3"/>
    <sheet name="Projektdaten" sheetId="2" state="visible" r:id="rId4"/>
    <sheet name="Kostencontrolling" sheetId="3" state="visible" r:id="rId5"/>
    <sheet name="Terminplan" sheetId="4" state="visible" r:id="rId6"/>
    <sheet name="Risiken" sheetId="5" state="visible" r:id="rId7"/>
  </sheets>
  <calcPr iterateCount="100" refMode="A1" iterate="false" iterateDelta="0.0001"/>
  <extLst>
    <ext xmlns:loext="http://schemas.libreoffice.org/" uri="{7626C862-2A13-11E5-B345-FEFF819CDC9F}">
      <loext:extCalcPr stringRefSyntax="ExcelA1"/>
    </ext>
  </extLst>
</workbook>
</file>

<file path=xl/comments3.xml><?xml version="1.0" encoding="utf-8"?>
<comments xmlns="http://schemas.openxmlformats.org/spreadsheetml/2006/main" xmlns:xdr="http://schemas.openxmlformats.org/drawingml/2006/spreadsheetDrawing">
  <authors>
    <author>Unknown Author</author>
  </authors>
  <commentList>
    <comment ref="F7" authorId="0">
      <text>
        <r>
          <rPr>
            <sz val="10"/>
            <rFont val="Arial"/>
            <family val="2"/>
          </rPr>
          <t xml:space="preserve">Prognose (Estimate at Completion): geschätzte Gesamtkosten bei Projektabschluss. Eingabefeld.</t>
        </r>
      </text>
    </comment>
    <comment ref="G7" authorId="0">
      <text>
        <r>
          <rPr>
            <sz val="10"/>
            <rFont val="Arial"/>
            <family val="2"/>
          </rPr>
          <t xml:space="preserve">Abweichung = Budget - Prognose. Positiver Wert = Einsparung, negativer Wert = Überschreitung.</t>
        </r>
      </text>
    </comment>
  </commentList>
</comments>
</file>

<file path=xl/sharedStrings.xml><?xml version="1.0" encoding="utf-8"?>
<sst xmlns="http://schemas.openxmlformats.org/spreadsheetml/2006/main" count="252" uniqueCount="200">
  <si>
    <t xml:space="preserve">PROJEKT-COCKPIT</t>
  </si>
  <si>
    <t xml:space="preserve">Management-Überblick &amp; Kennzahlen auf einen Blick – Geschäftsjahr 2026</t>
  </si>
  <si>
    <t xml:space="preserve">Projektübersicht</t>
  </si>
  <si>
    <t xml:space="preserve">Projekt</t>
  </si>
  <si>
    <t xml:space="preserve">Projektleitung</t>
  </si>
  <si>
    <t xml:space="preserve">Status</t>
  </si>
  <si>
    <t xml:space="preserve">Projektnummer</t>
  </si>
  <si>
    <t xml:space="preserve">Berichtsstichtag</t>
  </si>
  <si>
    <t xml:space="preserve">Phase</t>
  </si>
  <si>
    <t xml:space="preserve">Kennzahlen</t>
  </si>
  <si>
    <t xml:space="preserve">Gesamtbudget (Plan)</t>
  </si>
  <si>
    <t xml:space="preserve">Ist-Kosten</t>
  </si>
  <si>
    <t xml:space="preserve">Prognose (EAC)</t>
  </si>
  <si>
    <t xml:space="preserve">Budgetauslastung</t>
  </si>
  <si>
    <t xml:space="preserve">Prognose-Abweichung</t>
  </si>
  <si>
    <t xml:space="preserve">Projektfortschritt</t>
  </si>
  <si>
    <t xml:space="preserve">Meilenstein- &amp; Risikostatus</t>
  </si>
  <si>
    <t xml:space="preserve">Meilensteine gesamt</t>
  </si>
  <si>
    <t xml:space="preserve">Risiken gesamt</t>
  </si>
  <si>
    <t xml:space="preserve">davon erreicht</t>
  </si>
  <si>
    <t xml:space="preserve">offene Risiken</t>
  </si>
  <si>
    <t xml:space="preserve">gefährdet / verzögert</t>
  </si>
  <si>
    <t xml:space="preserve">Risiken Klasse "Hoch"</t>
  </si>
  <si>
    <t xml:space="preserve">Hinweise zur Nutzung</t>
  </si>
  <si>
    <t xml:space="preserve">Blau formatierte Zellen sind Eingabefelder und werden vom Anwender gepflegt. Schwarze Werte sowie alle Kennzahlen in diesem Cockpit werden automatisch aus den Registern „Projektdaten“, „Kostencontrolling“, „Terminplan“ und „Risiken“ berechnet. Ampel- und Statusfarben: grün = im Plan / erledigt, gelb = Beobachtung, rot = kritisch.</t>
  </si>
  <si>
    <t xml:space="preserve">PROJEKTDATEN</t>
  </si>
  <si>
    <t xml:space="preserve">Stammdaten &amp; Rahmenbedingungen des Projekts – Geschäftsjahr 2026</t>
  </si>
  <si>
    <t xml:space="preserve">Projektsteckbrief</t>
  </si>
  <si>
    <t xml:space="preserve">Projektname</t>
  </si>
  <si>
    <t xml:space="preserve">Muster-Projekt 2026</t>
  </si>
  <si>
    <t xml:space="preserve">Projektstart</t>
  </si>
  <si>
    <t xml:space="preserve">PRJ-2026-014</t>
  </si>
  <si>
    <t xml:space="preserve">Geplantes Projektende</t>
  </si>
  <si>
    <t xml:space="preserve">Anna Behrend</t>
  </si>
  <si>
    <t xml:space="preserve">Auftraggeber</t>
  </si>
  <si>
    <t xml:space="preserve">Geschäftsleitung (intern)</t>
  </si>
  <si>
    <t xml:space="preserve">Abteilung / Bereich</t>
  </si>
  <si>
    <t xml:space="preserve">Organisationsentwicklung</t>
  </si>
  <si>
    <t xml:space="preserve">Priorität</t>
  </si>
  <si>
    <t xml:space="preserve">Hoch</t>
  </si>
  <si>
    <t xml:space="preserve">Projektstatus</t>
  </si>
  <si>
    <t xml:space="preserve">In Bearbeitung</t>
  </si>
  <si>
    <t xml:space="preserve">Projektphase</t>
  </si>
  <si>
    <t xml:space="preserve">Umsetzung</t>
  </si>
  <si>
    <t xml:space="preserve">Zielsetzung &amp; Beschreibung</t>
  </si>
  <si>
    <t xml:space="preserve">Diese Vorlage dient als generisches Beispiel zur Steuerung und Überwachung eines Projekts. Sie bildet Budget, Kosten, Termine, Arbeitsfortschritt und Risiken ab. Alle blau formatierten Felder sind Eingabefelder und können an das eigene Projekt angepasst werden; schwarze Werte werden automatisch berechnet.</t>
  </si>
  <si>
    <t xml:space="preserve">Projektteam</t>
  </si>
  <si>
    <t xml:space="preserve">Name</t>
  </si>
  <si>
    <t xml:space="preserve">Rolle / Funktion</t>
  </si>
  <si>
    <t xml:space="preserve">Zuständigkeit</t>
  </si>
  <si>
    <t xml:space="preserve">Gesamtsteuerung &amp; Reporting</t>
  </si>
  <si>
    <t xml:space="preserve">Markus Feldmann</t>
  </si>
  <si>
    <t xml:space="preserve">Teilprojektleitung</t>
  </si>
  <si>
    <t xml:space="preserve">Fachkonzept &amp; Umsetzung</t>
  </si>
  <si>
    <t xml:space="preserve">Julia Sander</t>
  </si>
  <si>
    <t xml:space="preserve">Controlling</t>
  </si>
  <si>
    <t xml:space="preserve">Budget- &amp; Kostenüberwachung</t>
  </si>
  <si>
    <t xml:space="preserve">Thomas Reuther</t>
  </si>
  <si>
    <t xml:space="preserve">Fachexperte</t>
  </si>
  <si>
    <t xml:space="preserve">Technische Realisierung</t>
  </si>
  <si>
    <t xml:space="preserve">Nadine Kessler</t>
  </si>
  <si>
    <t xml:space="preserve">Qualitätssicherung</t>
  </si>
  <si>
    <t xml:space="preserve">Test &amp; Abnahme</t>
  </si>
  <si>
    <t xml:space="preserve">KOSTENCONTROLLING</t>
  </si>
  <si>
    <t xml:space="preserve">Soll-Ist-Vergleich, Obligo &amp; Prognose – Geschäftsjahr 2026</t>
  </si>
  <si>
    <t xml:space="preserve">Kostenübersicht nach Kostenart</t>
  </si>
  <si>
    <t xml:space="preserve">Kostenart</t>
  </si>
  <si>
    <t xml:space="preserve">Budget (Plan)</t>
  </si>
  <si>
    <t xml:space="preserve">Obligo (offen)</t>
  </si>
  <si>
    <t xml:space="preserve">Gesamt Ist+Obligo</t>
  </si>
  <si>
    <t xml:space="preserve">Abweichung</t>
  </si>
  <si>
    <t xml:space="preserve">Abw. %</t>
  </si>
  <si>
    <t xml:space="preserve">Personalkosten (intern)</t>
  </si>
  <si>
    <t xml:space="preserve">Externe Dienstleistungen</t>
  </si>
  <si>
    <t xml:space="preserve">Material &amp; Sachmittel</t>
  </si>
  <si>
    <t xml:space="preserve">Software &amp; Lizenzen</t>
  </si>
  <si>
    <t xml:space="preserve">Reisekosten</t>
  </si>
  <si>
    <t xml:space="preserve">Schulung &amp; Weiterbildung</t>
  </si>
  <si>
    <t xml:space="preserve">Sonstige Kosten</t>
  </si>
  <si>
    <t xml:space="preserve">Summe / Gesamt</t>
  </si>
  <si>
    <t xml:space="preserve">Monatliche Kostenentwicklung 2026</t>
  </si>
  <si>
    <t xml:space="preserve">Monat</t>
  </si>
  <si>
    <t xml:space="preserve">Plan (Monat)</t>
  </si>
  <si>
    <t xml:space="preserve">Ist (Monat)</t>
  </si>
  <si>
    <t xml:space="preserve">Plan kumuliert</t>
  </si>
  <si>
    <t xml:space="preserve">Ist kumuliert</t>
  </si>
  <si>
    <t xml:space="preserve">Auslastung kum.</t>
  </si>
  <si>
    <t xml:space="preserve">Januar</t>
  </si>
  <si>
    <t xml:space="preserve">Februar</t>
  </si>
  <si>
    <t xml:space="preserve">März</t>
  </si>
  <si>
    <t xml:space="preserve">April</t>
  </si>
  <si>
    <t xml:space="preserve">Mai</t>
  </si>
  <si>
    <t xml:space="preserve">Juni</t>
  </si>
  <si>
    <t xml:space="preserve">Juli</t>
  </si>
  <si>
    <t xml:space="preserve">August</t>
  </si>
  <si>
    <t xml:space="preserve">September</t>
  </si>
  <si>
    <t xml:space="preserve">Oktober</t>
  </si>
  <si>
    <t xml:space="preserve">November</t>
  </si>
  <si>
    <t xml:space="preserve">Dezember</t>
  </si>
  <si>
    <t xml:space="preserve">Gesamt</t>
  </si>
  <si>
    <t xml:space="preserve">TERMINPLAN</t>
  </si>
  <si>
    <t xml:space="preserve">Arbeitspakete, Fortschritt &amp; Meilensteine – Geschäftsjahr 2026</t>
  </si>
  <si>
    <t xml:space="preserve">Arbeitspakete</t>
  </si>
  <si>
    <t xml:space="preserve">Nr.</t>
  </si>
  <si>
    <t xml:space="preserve">Arbeitspaket</t>
  </si>
  <si>
    <t xml:space="preserve">Verantwortlich</t>
  </si>
  <si>
    <t xml:space="preserve">Start</t>
  </si>
  <si>
    <t xml:space="preserve">Ende</t>
  </si>
  <si>
    <t xml:space="preserve">Fortschritt</t>
  </si>
  <si>
    <t xml:space="preserve">AP1</t>
  </si>
  <si>
    <t xml:space="preserve">Projektinitialisierung &amp; Setup</t>
  </si>
  <si>
    <t xml:space="preserve">Initiierung</t>
  </si>
  <si>
    <t xml:space="preserve">Abgeschlossen</t>
  </si>
  <si>
    <t xml:space="preserve">AP2</t>
  </si>
  <si>
    <t xml:space="preserve">Ist-Analyse &amp; Anforderungen</t>
  </si>
  <si>
    <t xml:space="preserve">Planung</t>
  </si>
  <si>
    <t xml:space="preserve">AP3</t>
  </si>
  <si>
    <t xml:space="preserve">Konzeption &amp; Fachkonzept</t>
  </si>
  <si>
    <t xml:space="preserve">AP4</t>
  </si>
  <si>
    <t xml:space="preserve">Technische Umsetzung</t>
  </si>
  <si>
    <t xml:space="preserve">AP5</t>
  </si>
  <si>
    <t xml:space="preserve">Test &amp; Qualitätssicherung</t>
  </si>
  <si>
    <t xml:space="preserve">Offen</t>
  </si>
  <si>
    <t xml:space="preserve">AP6</t>
  </si>
  <si>
    <t xml:space="preserve">Schulung &amp; Rollout</t>
  </si>
  <si>
    <t xml:space="preserve">AP7</t>
  </si>
  <si>
    <t xml:space="preserve">Projektabschluss &amp; Doku</t>
  </si>
  <si>
    <t xml:space="preserve">Abschluss</t>
  </si>
  <si>
    <t xml:space="preserve">Gesamt Arbeitspakete</t>
  </si>
  <si>
    <t xml:space="preserve">Meilensteine</t>
  </si>
  <si>
    <t xml:space="preserve">Meilenstein</t>
  </si>
  <si>
    <t xml:space="preserve">Plantermin</t>
  </si>
  <si>
    <t xml:space="preserve">Prognose / Ist</t>
  </si>
  <si>
    <t xml:space="preserve">Ampel</t>
  </si>
  <si>
    <t xml:space="preserve">Bemerkung</t>
  </si>
  <si>
    <t xml:space="preserve">M1</t>
  </si>
  <si>
    <t xml:space="preserve">Projektauftrag freigegeben</t>
  </si>
  <si>
    <t xml:space="preserve">Erreicht</t>
  </si>
  <si>
    <t xml:space="preserve">Auftakt-Workshop durchgeführt</t>
  </si>
  <si>
    <t xml:space="preserve">M2</t>
  </si>
  <si>
    <t xml:space="preserve">Anforderungen abgenommen</t>
  </si>
  <si>
    <t xml:space="preserve">Fachbereich hat freigegeben</t>
  </si>
  <si>
    <t xml:space="preserve">M3</t>
  </si>
  <si>
    <t xml:space="preserve">Fachkonzept freigegeben</t>
  </si>
  <si>
    <t xml:space="preserve">Freigabe mit 2 Tagen Verzug</t>
  </si>
  <si>
    <t xml:space="preserve">M4</t>
  </si>
  <si>
    <t xml:space="preserve">Umsetzung abgeschlossen</t>
  </si>
  <si>
    <t xml:space="preserve">Gefährdet</t>
  </si>
  <si>
    <t xml:space="preserve">Ressourcenengpass in AP4</t>
  </si>
  <si>
    <t xml:space="preserve">M5</t>
  </si>
  <si>
    <t xml:space="preserve">Abnahme &amp; Go-Live</t>
  </si>
  <si>
    <t xml:space="preserve">Geplant</t>
  </si>
  <si>
    <t xml:space="preserve">Abnahmetests eingeplant</t>
  </si>
  <si>
    <t xml:space="preserve">M6</t>
  </si>
  <si>
    <t xml:space="preserve">Projektabschluss</t>
  </si>
  <si>
    <t xml:space="preserve">Abschlussbericht &amp; Lessons Learned</t>
  </si>
  <si>
    <t xml:space="preserve">RISIKEN</t>
  </si>
  <si>
    <t xml:space="preserve">Risikoregister mit Bewertung &amp; Maßnahmen – Geschäftsjahr 2026</t>
  </si>
  <si>
    <t xml:space="preserve">Risikoregister</t>
  </si>
  <si>
    <t xml:space="preserve">Risiko</t>
  </si>
  <si>
    <t xml:space="preserve">Kategorie</t>
  </si>
  <si>
    <t xml:space="preserve">Wahrsch. (1–5)</t>
  </si>
  <si>
    <t xml:space="preserve">Auswirk. (1–5)</t>
  </si>
  <si>
    <t xml:space="preserve">Risikowert</t>
  </si>
  <si>
    <t xml:space="preserve">Risikoklasse</t>
  </si>
  <si>
    <t xml:space="preserve">Gegenmaßnahme</t>
  </si>
  <si>
    <t xml:space="preserve">R1</t>
  </si>
  <si>
    <t xml:space="preserve">Verzögerung durch Ressourcenengpass</t>
  </si>
  <si>
    <t xml:space="preserve">Ressourcen</t>
  </si>
  <si>
    <t xml:space="preserve">Externe Kapazität einplanen</t>
  </si>
  <si>
    <t xml:space="preserve">In Umsetzung</t>
  </si>
  <si>
    <t xml:space="preserve">R2</t>
  </si>
  <si>
    <t xml:space="preserve">Budgetüberschreitung externe Leistungen</t>
  </si>
  <si>
    <t xml:space="preserve">Kosten</t>
  </si>
  <si>
    <t xml:space="preserve">Festpreisvereinbarung prüfen</t>
  </si>
  <si>
    <t xml:space="preserve">R3</t>
  </si>
  <si>
    <t xml:space="preserve">Unklare oder wechselnde Anforderungen</t>
  </si>
  <si>
    <t xml:space="preserve">Fachlich</t>
  </si>
  <si>
    <t xml:space="preserve">Change-Management-Prozess</t>
  </si>
  <si>
    <t xml:space="preserve">R4</t>
  </si>
  <si>
    <t xml:space="preserve">Technische Integrationsprobleme</t>
  </si>
  <si>
    <t xml:space="preserve">Technik</t>
  </si>
  <si>
    <t xml:space="preserve">Frühe Machbarkeitsprüfung</t>
  </si>
  <si>
    <t xml:space="preserve">R5</t>
  </si>
  <si>
    <t xml:space="preserve">Geringe Akzeptanz bei Anwendern</t>
  </si>
  <si>
    <t xml:space="preserve">Organisation</t>
  </si>
  <si>
    <t xml:space="preserve">Schulungen &amp; Kommunikation</t>
  </si>
  <si>
    <t xml:space="preserve">R6</t>
  </si>
  <si>
    <t xml:space="preserve">Ausfall Schlüsselperson</t>
  </si>
  <si>
    <t xml:space="preserve">Vertretungsregelung &amp; Doku</t>
  </si>
  <si>
    <t xml:space="preserve">R7</t>
  </si>
  <si>
    <t xml:space="preserve">Verzögerte Freigaben / Abnahmen</t>
  </si>
  <si>
    <t xml:space="preserve">Feste Abnahmetermine</t>
  </si>
  <si>
    <t xml:space="preserve">Geschlossen</t>
  </si>
  <si>
    <t xml:space="preserve">R8</t>
  </si>
  <si>
    <t xml:space="preserve">Datenschutz-/Compliance-Anforderungen</t>
  </si>
  <si>
    <t xml:space="preserve">Recht</t>
  </si>
  <si>
    <t xml:space="preserve">Frühzeitige Abstimmung DSB</t>
  </si>
  <si>
    <t xml:space="preserve">Bewertungslogik</t>
  </si>
  <si>
    <t xml:space="preserve">Risikowert = Eintrittswahrscheinlichkeit (1–5) × Auswirkung (1–5). Klassifizierung:  1–7 = Gering (grün),  8–14 = Mittel (gelb),  15–25 = Hoch (rot). Wahrscheinlichkeit und Auswirkung sind Eingabefelder (Auswahl 1–5).</t>
  </si>
</sst>
</file>

<file path=xl/styles.xml><?xml version="1.0" encoding="utf-8"?>
<styleSheet xmlns="http://schemas.openxmlformats.org/spreadsheetml/2006/main">
  <numFmts count="8">
    <numFmt numFmtId="164" formatCode="General"/>
    <numFmt numFmtId="165" formatCode="dd\.mm\.yyyy"/>
    <numFmt numFmtId="166" formatCode="#,##0&quot; €&quot;"/>
    <numFmt numFmtId="167" formatCode="0.0%"/>
    <numFmt numFmtId="168" formatCode="General"/>
    <numFmt numFmtId="169" formatCode="#,##0&quot; €&quot;"/>
    <numFmt numFmtId="170" formatCode="#,##0&quot; €&quot;;[RED]\-#,##0&quot; €&quot;"/>
    <numFmt numFmtId="171" formatCode="0%"/>
  </numFmts>
  <fonts count="21">
    <font>
      <sz val="11"/>
      <color theme="1"/>
      <name val="Calibri"/>
      <family val="2"/>
      <charset val="1"/>
    </font>
    <font>
      <sz val="10"/>
      <name val="Arial"/>
      <family val="0"/>
    </font>
    <font>
      <sz val="10"/>
      <name val="Arial"/>
      <family val="0"/>
    </font>
    <font>
      <sz val="10"/>
      <name val="Arial"/>
      <family val="0"/>
    </font>
    <font>
      <b val="true"/>
      <sz val="20"/>
      <color rgb="FFFFFFFF"/>
      <name val="Calibri"/>
      <family val="0"/>
      <charset val="1"/>
    </font>
    <font>
      <sz val="10.5"/>
      <color rgb="FFFFFFFF"/>
      <name val="Calibri"/>
      <family val="0"/>
      <charset val="1"/>
    </font>
    <font>
      <b val="true"/>
      <sz val="12"/>
      <color rgb="FFFFFFFF"/>
      <name val="Calibri"/>
      <family val="0"/>
      <charset val="1"/>
    </font>
    <font>
      <b val="true"/>
      <sz val="11"/>
      <color rgb="FF1E4E57"/>
      <name val="Calibri"/>
      <family val="0"/>
      <charset val="1"/>
    </font>
    <font>
      <sz val="11"/>
      <color rgb="FF20302F"/>
      <name val="Calibri"/>
      <family val="0"/>
      <charset val="1"/>
    </font>
    <font>
      <b val="true"/>
      <sz val="9.5"/>
      <color rgb="FFFFFFFF"/>
      <name val="Calibri"/>
      <family val="0"/>
      <charset val="1"/>
    </font>
    <font>
      <b val="true"/>
      <sz val="18"/>
      <color rgb="FF13333A"/>
      <name val="Calibri"/>
      <family val="0"/>
      <charset val="1"/>
    </font>
    <font>
      <b val="true"/>
      <sz val="18"/>
      <color rgb="FF2E7D8A"/>
      <name val="Calibri"/>
      <family val="0"/>
      <charset val="1"/>
    </font>
    <font>
      <b val="true"/>
      <sz val="18"/>
      <color rgb="FFC8A24B"/>
      <name val="Calibri"/>
      <family val="0"/>
      <charset val="1"/>
    </font>
    <font>
      <b val="true"/>
      <sz val="11"/>
      <color rgb="FF20302F"/>
      <name val="Calibri"/>
      <family val="0"/>
      <charset val="1"/>
    </font>
    <font>
      <b val="true"/>
      <sz val="18"/>
      <color rgb="FF000000"/>
      <name val="Calibri"/>
      <family val="2"/>
    </font>
    <font>
      <sz val="10"/>
      <color rgb="FF000000"/>
      <name val="Calibri"/>
      <family val="2"/>
    </font>
    <font>
      <sz val="11"/>
      <color rgb="FF1F5FA8"/>
      <name val="Calibri"/>
      <family val="0"/>
      <charset val="1"/>
    </font>
    <font>
      <b val="true"/>
      <sz val="11"/>
      <color rgb="FF2E7D32"/>
      <name val="Calibri"/>
      <family val="0"/>
      <charset val="1"/>
    </font>
    <font>
      <b val="true"/>
      <sz val="10.5"/>
      <color rgb="FFFFFFFF"/>
      <name val="Calibri"/>
      <family val="0"/>
      <charset val="1"/>
    </font>
    <font>
      <b val="true"/>
      <sz val="11"/>
      <color rgb="FFFFFFFF"/>
      <name val="Calibri"/>
      <family val="0"/>
      <charset val="1"/>
    </font>
    <font>
      <sz val="10"/>
      <name val="Arial"/>
      <family val="2"/>
    </font>
  </fonts>
  <fills count="8">
    <fill>
      <patternFill patternType="none"/>
    </fill>
    <fill>
      <patternFill patternType="gray125"/>
    </fill>
    <fill>
      <patternFill patternType="solid">
        <fgColor rgb="FF13333A"/>
        <bgColor rgb="FF20302F"/>
      </patternFill>
    </fill>
    <fill>
      <patternFill patternType="solid">
        <fgColor rgb="FF1E4E57"/>
        <bgColor rgb="FF13333A"/>
      </patternFill>
    </fill>
    <fill>
      <patternFill patternType="solid">
        <fgColor rgb="FFE9EFF0"/>
        <bgColor rgb="FFE4E9EA"/>
      </patternFill>
    </fill>
    <fill>
      <patternFill patternType="solid">
        <fgColor rgb="FFFFFFFF"/>
        <bgColor rgb="FFF9F9F9"/>
      </patternFill>
    </fill>
    <fill>
      <patternFill patternType="solid">
        <fgColor rgb="FF2E7D8A"/>
        <bgColor rgb="FF008080"/>
      </patternFill>
    </fill>
    <fill>
      <patternFill patternType="solid">
        <fgColor rgb="FFF5F8F8"/>
        <bgColor rgb="FFF9F9F9"/>
      </patternFill>
    </fill>
  </fills>
  <borders count="5">
    <border diagonalUp="false" diagonalDown="false">
      <left/>
      <right/>
      <top/>
      <bottom/>
      <diagonal/>
    </border>
    <border diagonalUp="false" diagonalDown="false">
      <left/>
      <right/>
      <top style="medium">
        <color rgb="FFC8A24B"/>
      </top>
      <bottom/>
      <diagonal/>
    </border>
    <border diagonalUp="false" diagonalDown="false">
      <left style="thin">
        <color rgb="FFCBD6D8"/>
      </left>
      <right style="thin">
        <color rgb="FFCBD6D8"/>
      </right>
      <top style="thin">
        <color rgb="FFCBD6D8"/>
      </top>
      <bottom style="thin">
        <color rgb="FFCBD6D8"/>
      </bottom>
      <diagonal/>
    </border>
    <border diagonalUp="false" diagonalDown="false">
      <left style="thin">
        <color rgb="FFCBD6D8"/>
      </left>
      <right/>
      <top style="thin">
        <color rgb="FFCBD6D8"/>
      </top>
      <bottom/>
      <diagonal/>
    </border>
    <border diagonalUp="false" diagonalDown="false">
      <left style="thin">
        <color rgb="FFCBD6D8"/>
      </left>
      <right/>
      <top style="thin">
        <color rgb="FFCBD6D8"/>
      </top>
      <bottom style="thin">
        <color rgb="FFCBD6D8"/>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1" shrinkToFit="false"/>
      <protection locked="true" hidden="false"/>
    </xf>
    <xf numFmtId="164" fontId="5" fillId="3" borderId="0" xfId="0" applyFont="true" applyBorder="true" applyAlignment="true" applyProtection="false">
      <alignment horizontal="left" vertical="center" textRotation="0" wrapText="false" indent="1"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6" fillId="3" borderId="0" xfId="0" applyFont="true" applyBorder="true" applyAlignment="true" applyProtection="false">
      <alignment horizontal="left" vertical="center" textRotation="0" wrapText="false" indent="1" shrinkToFit="false"/>
      <protection locked="true" hidden="false"/>
    </xf>
    <xf numFmtId="164" fontId="7" fillId="4" borderId="2" xfId="0" applyFont="true" applyBorder="true" applyAlignment="true" applyProtection="false">
      <alignment horizontal="left" vertical="center" textRotation="0" wrapText="false" indent="0" shrinkToFit="false"/>
      <protection locked="true" hidden="false"/>
    </xf>
    <xf numFmtId="164" fontId="8" fillId="5" borderId="2" xfId="0" applyFont="true" applyBorder="true" applyAlignment="true" applyProtection="false">
      <alignment horizontal="left" vertical="center" textRotation="0" wrapText="false" indent="0" shrinkToFit="false"/>
      <protection locked="true" hidden="false"/>
    </xf>
    <xf numFmtId="165" fontId="8" fillId="5" borderId="2" xfId="0" applyFont="true" applyBorder="true" applyAlignment="true" applyProtection="false">
      <alignment horizontal="left" vertical="center" textRotation="0" wrapText="false" indent="0" shrinkToFit="false"/>
      <protection locked="true" hidden="false"/>
    </xf>
    <xf numFmtId="164" fontId="9" fillId="6" borderId="2" xfId="0" applyFont="true" applyBorder="true" applyAlignment="true" applyProtection="false">
      <alignment horizontal="left" vertical="center" textRotation="0" wrapText="false" indent="1" shrinkToFit="false"/>
      <protection locked="true" hidden="false"/>
    </xf>
    <xf numFmtId="166" fontId="10" fillId="5" borderId="2" xfId="0" applyFont="true" applyBorder="true" applyAlignment="true" applyProtection="false">
      <alignment horizontal="right" vertical="center" textRotation="0" wrapText="false" indent="1" shrinkToFit="false"/>
      <protection locked="true" hidden="false"/>
    </xf>
    <xf numFmtId="167" fontId="11" fillId="5" borderId="2" xfId="0" applyFont="true" applyBorder="true" applyAlignment="true" applyProtection="false">
      <alignment horizontal="right" vertical="center" textRotation="0" wrapText="false" indent="1" shrinkToFit="false"/>
      <protection locked="true" hidden="false"/>
    </xf>
    <xf numFmtId="167" fontId="10" fillId="5" borderId="2" xfId="0" applyFont="true" applyBorder="true" applyAlignment="true" applyProtection="false">
      <alignment horizontal="right" vertical="center" textRotation="0" wrapText="false" indent="1" shrinkToFit="false"/>
      <protection locked="true" hidden="false"/>
    </xf>
    <xf numFmtId="167" fontId="12" fillId="5" borderId="2" xfId="0" applyFont="true" applyBorder="true" applyAlignment="true" applyProtection="false">
      <alignment horizontal="right" vertical="center" textRotation="0" wrapText="false" indent="1" shrinkToFit="false"/>
      <protection locked="true" hidden="false"/>
    </xf>
    <xf numFmtId="168" fontId="13" fillId="5" borderId="2" xfId="0" applyFont="true" applyBorder="true" applyAlignment="true" applyProtection="false">
      <alignment horizontal="center" vertical="center" textRotation="0" wrapText="false" indent="0" shrinkToFit="false"/>
      <protection locked="true" hidden="false"/>
    </xf>
    <xf numFmtId="164" fontId="8" fillId="7" borderId="3" xfId="0" applyFont="true" applyBorder="true" applyAlignment="true" applyProtection="false">
      <alignment horizontal="left" vertical="top" textRotation="0" wrapText="true" indent="1" shrinkToFit="false"/>
      <protection locked="true" hidden="false"/>
    </xf>
    <xf numFmtId="164" fontId="16" fillId="5" borderId="2" xfId="0" applyFont="true" applyBorder="true" applyAlignment="true" applyProtection="false">
      <alignment horizontal="left" vertical="center" textRotation="0" wrapText="false" indent="0" shrinkToFit="false"/>
      <protection locked="true" hidden="false"/>
    </xf>
    <xf numFmtId="165" fontId="16" fillId="5" borderId="2" xfId="0" applyFont="true" applyBorder="true" applyAlignment="true" applyProtection="false">
      <alignment horizontal="left" vertical="center" textRotation="0" wrapText="false" indent="0" shrinkToFit="false"/>
      <protection locked="true" hidden="false"/>
    </xf>
    <xf numFmtId="166" fontId="17" fillId="5" borderId="2" xfId="0" applyFont="true" applyBorder="true" applyAlignment="true" applyProtection="false">
      <alignment horizontal="left" vertical="center" textRotation="0" wrapText="false" indent="0" shrinkToFit="false"/>
      <protection locked="true" hidden="false"/>
    </xf>
    <xf numFmtId="164" fontId="8" fillId="7" borderId="3" xfId="0" applyFont="true" applyBorder="true" applyAlignment="true" applyProtection="false">
      <alignment horizontal="left" vertical="top" textRotation="0" wrapText="true" indent="0" shrinkToFit="false"/>
      <protection locked="true" hidden="false"/>
    </xf>
    <xf numFmtId="164" fontId="18" fillId="6" borderId="2" xfId="0" applyFont="true" applyBorder="true" applyAlignment="true" applyProtection="false">
      <alignment horizontal="center" vertical="center" textRotation="0" wrapText="true" indent="0" shrinkToFit="false"/>
      <protection locked="true" hidden="false"/>
    </xf>
    <xf numFmtId="164" fontId="18" fillId="6" borderId="4" xfId="0" applyFont="true" applyBorder="true" applyAlignment="true" applyProtection="false">
      <alignment horizontal="center" vertical="center" textRotation="0" wrapText="true" indent="0" shrinkToFit="false"/>
      <protection locked="true" hidden="false"/>
    </xf>
    <xf numFmtId="164" fontId="8" fillId="5" borderId="4" xfId="0" applyFont="true" applyBorder="true" applyAlignment="true" applyProtection="false">
      <alignment horizontal="left" vertical="center" textRotation="0" wrapText="false" indent="0" shrinkToFit="false"/>
      <protection locked="true" hidden="false"/>
    </xf>
    <xf numFmtId="164" fontId="16" fillId="7" borderId="2" xfId="0" applyFont="true" applyBorder="true" applyAlignment="true" applyProtection="false">
      <alignment horizontal="left" vertical="center" textRotation="0" wrapText="false" indent="0" shrinkToFit="false"/>
      <protection locked="true" hidden="false"/>
    </xf>
    <xf numFmtId="164" fontId="8" fillId="7" borderId="2" xfId="0" applyFont="true" applyBorder="true" applyAlignment="true" applyProtection="false">
      <alignment horizontal="left" vertical="center" textRotation="0" wrapText="false" indent="0" shrinkToFit="false"/>
      <protection locked="true" hidden="false"/>
    </xf>
    <xf numFmtId="164" fontId="8" fillId="7" borderId="4" xfId="0" applyFont="true" applyBorder="true" applyAlignment="true" applyProtection="false">
      <alignment horizontal="left" vertical="center" textRotation="0" wrapText="false" indent="0" shrinkToFit="false"/>
      <protection locked="true" hidden="false"/>
    </xf>
    <xf numFmtId="166" fontId="16" fillId="5" borderId="2" xfId="0" applyFont="true" applyBorder="true" applyAlignment="true" applyProtection="false">
      <alignment horizontal="right" vertical="center" textRotation="0" wrapText="false" indent="0" shrinkToFit="false"/>
      <protection locked="true" hidden="false"/>
    </xf>
    <xf numFmtId="166" fontId="8" fillId="5" borderId="2" xfId="0" applyFont="true" applyBorder="true" applyAlignment="true" applyProtection="false">
      <alignment horizontal="right" vertical="center" textRotation="0" wrapText="false" indent="0" shrinkToFit="false"/>
      <protection locked="true" hidden="false"/>
    </xf>
    <xf numFmtId="170" fontId="8" fillId="5" borderId="2" xfId="0" applyFont="true" applyBorder="true" applyAlignment="true" applyProtection="false">
      <alignment horizontal="right" vertical="center" textRotation="0" wrapText="false" indent="0" shrinkToFit="false"/>
      <protection locked="true" hidden="false"/>
    </xf>
    <xf numFmtId="167" fontId="8" fillId="5" borderId="2" xfId="0" applyFont="true" applyBorder="true" applyAlignment="true" applyProtection="false">
      <alignment horizontal="right" vertical="center" textRotation="0" wrapText="false" indent="0" shrinkToFit="false"/>
      <protection locked="true" hidden="false"/>
    </xf>
    <xf numFmtId="166" fontId="16" fillId="7" borderId="2" xfId="0" applyFont="true" applyBorder="true" applyAlignment="true" applyProtection="false">
      <alignment horizontal="right" vertical="center" textRotation="0" wrapText="false" indent="0" shrinkToFit="false"/>
      <protection locked="true" hidden="false"/>
    </xf>
    <xf numFmtId="166" fontId="8" fillId="7" borderId="2" xfId="0" applyFont="true" applyBorder="true" applyAlignment="true" applyProtection="false">
      <alignment horizontal="right" vertical="center" textRotation="0" wrapText="false" indent="0" shrinkToFit="false"/>
      <protection locked="true" hidden="false"/>
    </xf>
    <xf numFmtId="170" fontId="8" fillId="7" borderId="2" xfId="0" applyFont="true" applyBorder="true" applyAlignment="true" applyProtection="false">
      <alignment horizontal="right" vertical="center" textRotation="0" wrapText="false" indent="0" shrinkToFit="false"/>
      <protection locked="true" hidden="false"/>
    </xf>
    <xf numFmtId="167" fontId="8" fillId="7" borderId="2" xfId="0" applyFont="true" applyBorder="true" applyAlignment="true" applyProtection="false">
      <alignment horizontal="right" vertical="center" textRotation="0" wrapText="false" indent="0" shrinkToFit="false"/>
      <protection locked="true" hidden="false"/>
    </xf>
    <xf numFmtId="164" fontId="19" fillId="3" borderId="2" xfId="0" applyFont="true" applyBorder="true" applyAlignment="true" applyProtection="false">
      <alignment horizontal="left" vertical="center" textRotation="0" wrapText="false" indent="0" shrinkToFit="false"/>
      <protection locked="true" hidden="false"/>
    </xf>
    <xf numFmtId="166" fontId="19" fillId="3" borderId="2" xfId="0" applyFont="true" applyBorder="true" applyAlignment="true" applyProtection="false">
      <alignment horizontal="right" vertical="center" textRotation="0" wrapText="false" indent="0" shrinkToFit="false"/>
      <protection locked="true" hidden="false"/>
    </xf>
    <xf numFmtId="167" fontId="19" fillId="3" borderId="2" xfId="0" applyFont="true" applyBorder="true" applyAlignment="true" applyProtection="false">
      <alignment horizontal="right" vertical="center" textRotation="0" wrapText="false" indent="0" shrinkToFit="false"/>
      <protection locked="true" hidden="false"/>
    </xf>
    <xf numFmtId="164" fontId="8" fillId="3" borderId="2" xfId="0" applyFont="true" applyBorder="true" applyAlignment="true" applyProtection="false">
      <alignment horizontal="left" vertical="center" textRotation="0" wrapText="false" indent="0" shrinkToFit="false"/>
      <protection locked="true" hidden="false"/>
    </xf>
    <xf numFmtId="164" fontId="7" fillId="5" borderId="2" xfId="0" applyFont="true" applyBorder="true" applyAlignment="true" applyProtection="false">
      <alignment horizontal="center" vertical="center" textRotation="0" wrapText="false" indent="0" shrinkToFit="false"/>
      <protection locked="true" hidden="false"/>
    </xf>
    <xf numFmtId="164" fontId="8" fillId="5" borderId="2" xfId="0" applyFont="true" applyBorder="true" applyAlignment="true" applyProtection="false">
      <alignment horizontal="center" vertical="center" textRotation="0" wrapText="false" indent="0" shrinkToFit="false"/>
      <protection locked="true" hidden="false"/>
    </xf>
    <xf numFmtId="165" fontId="8" fillId="5" borderId="2" xfId="0" applyFont="true" applyBorder="true" applyAlignment="true" applyProtection="false">
      <alignment horizontal="center" vertical="center" textRotation="0" wrapText="false" indent="0" shrinkToFit="false"/>
      <protection locked="true" hidden="false"/>
    </xf>
    <xf numFmtId="171" fontId="16" fillId="5" borderId="2" xfId="0" applyFont="true" applyBorder="true" applyAlignment="true" applyProtection="false">
      <alignment horizontal="center" vertical="center" textRotation="0" wrapText="false" indent="0" shrinkToFit="false"/>
      <protection locked="true" hidden="false"/>
    </xf>
    <xf numFmtId="164" fontId="7" fillId="7" borderId="2" xfId="0" applyFont="true" applyBorder="true" applyAlignment="true" applyProtection="false">
      <alignment horizontal="center" vertical="center" textRotation="0" wrapText="false" indent="0" shrinkToFit="false"/>
      <protection locked="true" hidden="false"/>
    </xf>
    <xf numFmtId="164" fontId="8" fillId="7" borderId="2" xfId="0" applyFont="true" applyBorder="true" applyAlignment="true" applyProtection="false">
      <alignment horizontal="center" vertical="center" textRotation="0" wrapText="false" indent="0" shrinkToFit="false"/>
      <protection locked="true" hidden="false"/>
    </xf>
    <xf numFmtId="165" fontId="8" fillId="7" borderId="2" xfId="0" applyFont="true" applyBorder="true" applyAlignment="true" applyProtection="false">
      <alignment horizontal="center" vertical="center" textRotation="0" wrapText="false" indent="0" shrinkToFit="false"/>
      <protection locked="true" hidden="false"/>
    </xf>
    <xf numFmtId="171" fontId="16" fillId="7" borderId="2" xfId="0" applyFont="true" applyBorder="true" applyAlignment="true" applyProtection="false">
      <alignment horizontal="center" vertical="center" textRotation="0" wrapText="false" indent="0" shrinkToFit="false"/>
      <protection locked="true" hidden="false"/>
    </xf>
    <xf numFmtId="164" fontId="19" fillId="3" borderId="2" xfId="0" applyFont="true" applyBorder="true" applyAlignment="true" applyProtection="false">
      <alignment horizontal="left" vertical="center" textRotation="0" wrapText="false" indent="1" shrinkToFit="false"/>
      <protection locked="true" hidden="false"/>
    </xf>
    <xf numFmtId="165" fontId="16" fillId="5" borderId="2" xfId="0" applyFont="true" applyBorder="true" applyAlignment="true" applyProtection="false">
      <alignment horizontal="center" vertical="center" textRotation="0" wrapText="false" indent="0" shrinkToFit="false"/>
      <protection locked="true" hidden="false"/>
    </xf>
    <xf numFmtId="165" fontId="16" fillId="7" borderId="2" xfId="0" applyFont="true" applyBorder="true" applyAlignment="true" applyProtection="false">
      <alignment horizontal="center" vertical="center" textRotation="0" wrapText="false" indent="0" shrinkToFit="false"/>
      <protection locked="true" hidden="false"/>
    </xf>
    <xf numFmtId="164" fontId="13" fillId="7" borderId="2" xfId="0" applyFont="true" applyBorder="true" applyAlignment="true" applyProtection="false">
      <alignment horizontal="center" vertical="center" textRotation="0" wrapText="false" indent="0" shrinkToFit="false"/>
      <protection locked="true" hidden="false"/>
    </xf>
    <xf numFmtId="164" fontId="16" fillId="5" borderId="2" xfId="0" applyFont="true" applyBorder="true" applyAlignment="true" applyProtection="false">
      <alignment horizontal="center" vertical="center" textRotation="0" wrapText="false" indent="0" shrinkToFit="false"/>
      <protection locked="true" hidden="false"/>
    </xf>
    <xf numFmtId="164" fontId="13" fillId="5" borderId="2" xfId="0" applyFont="true" applyBorder="true" applyAlignment="true" applyProtection="false">
      <alignment horizontal="center" vertical="center" textRotation="0" wrapText="false" indent="0" shrinkToFit="false"/>
      <protection locked="true" hidden="false"/>
    </xf>
    <xf numFmtId="164" fontId="16" fillId="7" borderId="2" xfId="0" applyFont="true" applyBorder="true" applyAlignment="true" applyProtection="false">
      <alignment horizontal="center" vertical="center" textRotation="0" wrapText="false" indent="0" shrinkToFit="false"/>
      <protection locked="true" hidden="false"/>
    </xf>
    <xf numFmtId="168" fontId="13" fillId="7" borderId="2"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3">
    <dxf>
      <font>
        <name val="Calibri"/>
        <charset val="1"/>
        <family val="0"/>
        <b val="1"/>
        <color rgb="FFB23B3B"/>
        <sz val="18"/>
      </font>
    </dxf>
    <dxf>
      <font>
        <name val="Calibri"/>
        <charset val="1"/>
        <family val="0"/>
        <b val="1"/>
        <color rgb="FF2E7D32"/>
        <sz val="18"/>
      </font>
    </dxf>
    <dxf>
      <font>
        <name val="Calibri"/>
        <charset val="1"/>
        <family val="0"/>
        <b val="1"/>
        <color rgb="FFB23B3B"/>
        <sz val="11"/>
      </font>
      <fill>
        <patternFill>
          <bgColor rgb="FFF6DBDB"/>
        </patternFill>
      </fill>
    </dxf>
    <dxf>
      <font>
        <name val="Calibri"/>
        <charset val="1"/>
        <family val="0"/>
        <b val="1"/>
        <color rgb="FFB9822B"/>
        <sz val="11"/>
      </font>
      <fill>
        <patternFill>
          <bgColor rgb="FFFBEED2"/>
        </patternFill>
      </fill>
    </dxf>
    <dxf>
      <font>
        <name val="Calibri"/>
        <charset val="1"/>
        <family val="0"/>
        <color rgb="FFB23B3B"/>
        <sz val="11"/>
      </font>
      <fill>
        <patternFill>
          <bgColor rgb="FFF6DBDB"/>
        </patternFill>
      </fill>
    </dxf>
    <dxf>
      <font>
        <name val="Calibri"/>
        <charset val="1"/>
        <family val="0"/>
        <color rgb="FF2E7D32"/>
        <sz val="11"/>
      </font>
      <fill>
        <patternFill>
          <bgColor rgb="FFDCEFDD"/>
        </patternFill>
      </fill>
    </dxf>
    <dxf>
      <font>
        <name val="Calibri"/>
        <charset val="1"/>
        <family val="0"/>
        <color rgb="FFB9822B"/>
        <sz val="11"/>
      </font>
      <fill>
        <patternFill>
          <bgColor rgb="FFFBEED2"/>
        </patternFill>
      </fill>
    </dxf>
    <dxf>
      <font>
        <name val="Calibri"/>
        <charset val="1"/>
        <family val="0"/>
        <color rgb="FF5C6C6E"/>
        <sz val="11"/>
      </font>
      <fill>
        <patternFill>
          <bgColor rgb="FFE4E9EA"/>
        </patternFill>
      </fill>
    </dxf>
    <dxf>
      <font>
        <name val="Calibri"/>
        <charset val="1"/>
        <family val="0"/>
        <b val="1"/>
        <color rgb="FF2E7D32"/>
        <sz val="13"/>
      </font>
      <fill>
        <patternFill>
          <bgColor rgb="FFFFFFFF"/>
        </patternFill>
      </fill>
    </dxf>
    <dxf>
      <font>
        <name val="Calibri"/>
        <charset val="1"/>
        <family val="0"/>
        <b val="1"/>
        <color rgb="FF5C6C6E"/>
        <sz val="13"/>
      </font>
      <fill>
        <patternFill>
          <bgColor rgb="FFFFFFFF"/>
        </patternFill>
      </fill>
    </dxf>
    <dxf>
      <font>
        <name val="Calibri"/>
        <charset val="1"/>
        <family val="0"/>
        <b val="1"/>
        <color rgb="FFB9822B"/>
        <sz val="13"/>
      </font>
      <fill>
        <patternFill>
          <bgColor rgb="FFFFFFFF"/>
        </patternFill>
      </fill>
    </dxf>
    <dxf>
      <font>
        <name val="Calibri"/>
        <charset val="1"/>
        <family val="0"/>
        <b val="1"/>
        <color rgb="FFB23B3B"/>
        <sz val="13"/>
      </font>
      <fill>
        <patternFill>
          <bgColor rgb="FFFFFFFF"/>
        </patternFill>
      </fill>
    </dxf>
    <dxf>
      <font>
        <name val="Calibri"/>
        <charset val="1"/>
        <family val="0"/>
        <b val="1"/>
        <color rgb="FF2E7D32"/>
        <sz val="11"/>
      </font>
      <fill>
        <patternFill>
          <bgColor rgb="FFDCEFDD"/>
        </patternFill>
      </fill>
    </dxf>
  </dxfs>
  <colors>
    <indexedColors>
      <rgbColor rgb="FF000000"/>
      <rgbColor rgb="FFFFFFFF"/>
      <rgbColor rgb="FFFF0000"/>
      <rgbColor rgb="FF00FF00"/>
      <rgbColor rgb="FF0000FF"/>
      <rgbColor rgb="FFFFFF00"/>
      <rgbColor rgb="FFFF00FF"/>
      <rgbColor rgb="FF00FFFF"/>
      <rgbColor rgb="FF800000"/>
      <rgbColor rgb="FF2E7D32"/>
      <rgbColor rgb="FF000080"/>
      <rgbColor rgb="FFB9822B"/>
      <rgbColor rgb="FF800080"/>
      <rgbColor rgb="FF008080"/>
      <rgbColor rgb="FFD9D9D9"/>
      <rgbColor rgb="FF878787"/>
      <rgbColor rgb="FF9999FF"/>
      <rgbColor rgb="FFB23B3B"/>
      <rgbColor rgb="FFFBEED2"/>
      <rgbColor rgb="FFE9EFF0"/>
      <rgbColor rgb="FF660066"/>
      <rgbColor rgb="FFFF8080"/>
      <rgbColor rgb="FF1F5FA8"/>
      <rgbColor rgb="FFCBD6D8"/>
      <rgbColor rgb="FF000080"/>
      <rgbColor rgb="FFFF00FF"/>
      <rgbColor rgb="FFFFFF00"/>
      <rgbColor rgb="FF00FFFF"/>
      <rgbColor rgb="FF800080"/>
      <rgbColor rgb="FF800000"/>
      <rgbColor rgb="FF008080"/>
      <rgbColor rgb="FF0000FF"/>
      <rgbColor rgb="FF00CCFF"/>
      <rgbColor rgb="FFE4E9EA"/>
      <rgbColor rgb="FFDCEFDD"/>
      <rgbColor rgb="FFF9F9F9"/>
      <rgbColor rgb="FFF5F8F8"/>
      <rgbColor rgb="FFFF99CC"/>
      <rgbColor rgb="FFCC99FF"/>
      <rgbColor rgb="FFF6DBDB"/>
      <rgbColor rgb="FF3366FF"/>
      <rgbColor rgb="FF33CCCC"/>
      <rgbColor rgb="FF99CC00"/>
      <rgbColor rgb="FFFFCC00"/>
      <rgbColor rgb="FFFF9900"/>
      <rgbColor rgb="FFFF6600"/>
      <rgbColor rgb="FF5C6C6E"/>
      <rgbColor rgb="FFC8A24B"/>
      <rgbColor rgb="FF13333A"/>
      <rgbColor rgb="FF2E7D8A"/>
      <rgbColor rgb="FF003300"/>
      <rgbColor rgb="FF333300"/>
      <rgbColor rgb="FF993300"/>
      <rgbColor rgb="FF993366"/>
      <rgbColor rgb="FF1E4E57"/>
      <rgbColor rgb="FF20302F"/>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Budget vs. Ist-Kosten je Kostenart</a:t>
            </a:r>
          </a:p>
        </c:rich>
      </c:tx>
      <c:overlay val="0"/>
      <c:spPr>
        <a:noFill/>
        <a:ln w="0">
          <a:noFill/>
        </a:ln>
      </c:spPr>
    </c:title>
    <c:autoTitleDeleted val="0"/>
    <c:plotArea>
      <c:barChart>
        <c:barDir val="col"/>
        <c:grouping val="clustered"/>
        <c:varyColors val="0"/>
        <c:ser>
          <c:idx val="0"/>
          <c:order val="0"/>
          <c:tx>
            <c:strRef>
              <c:f>Kostencontrolling!B6</c:f>
              <c:strCache>
                <c:ptCount val="1"/>
                <c:pt idx="0">
                  <c:v>Budget (Plan)</c:v>
                </c:pt>
              </c:strCache>
            </c:strRef>
          </c:tx>
          <c:spPr>
            <a:solidFill>
              <a:srgbClr val="1e4e57"/>
            </a:solidFill>
            <a:ln w="9360">
              <a:solidFill>
                <a:srgbClr val="f9f9f9"/>
              </a:solidFill>
              <a:round/>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Kostencontrolling!$A$7:$A$13</c:f>
              <c:strCache>
                <c:ptCount val="7"/>
                <c:pt idx="0">
                  <c:v>Personalkosten (intern)</c:v>
                </c:pt>
                <c:pt idx="1">
                  <c:v>Externe Dienstleistungen</c:v>
                </c:pt>
                <c:pt idx="2">
                  <c:v>Material &amp; Sachmittel</c:v>
                </c:pt>
                <c:pt idx="3">
                  <c:v>Software &amp; Lizenzen</c:v>
                </c:pt>
                <c:pt idx="4">
                  <c:v>Reisekosten</c:v>
                </c:pt>
                <c:pt idx="5">
                  <c:v>Schulung &amp; Weiterbildung</c:v>
                </c:pt>
                <c:pt idx="6">
                  <c:v>Sonstige Kosten</c:v>
                </c:pt>
              </c:strCache>
            </c:strRef>
          </c:cat>
          <c:val>
            <c:numRef>
              <c:f>Kostencontrolling!$B$7:$B$13</c:f>
              <c:numCache>
                <c:formatCode>#,##0" €"</c:formatCode>
                <c:ptCount val="7"/>
                <c:pt idx="0">
                  <c:v>168000</c:v>
                </c:pt>
                <c:pt idx="1">
                  <c:v>96000</c:v>
                </c:pt>
                <c:pt idx="2">
                  <c:v>42000</c:v>
                </c:pt>
                <c:pt idx="3">
                  <c:v>38000</c:v>
                </c:pt>
                <c:pt idx="4">
                  <c:v>18000</c:v>
                </c:pt>
                <c:pt idx="5">
                  <c:v>14000</c:v>
                </c:pt>
                <c:pt idx="6">
                  <c:v>12000</c:v>
                </c:pt>
              </c:numCache>
            </c:numRef>
          </c:val>
        </c:ser>
        <c:ser>
          <c:idx val="1"/>
          <c:order val="1"/>
          <c:tx>
            <c:strRef>
              <c:f>Kostencontrolling!C6</c:f>
              <c:strCache>
                <c:ptCount val="1"/>
                <c:pt idx="0">
                  <c:v>Ist-Kosten</c:v>
                </c:pt>
              </c:strCache>
            </c:strRef>
          </c:tx>
          <c:spPr>
            <a:solidFill>
              <a:srgbClr val="c8a24b"/>
            </a:solidFill>
            <a:ln w="9360">
              <a:solidFill>
                <a:srgbClr val="f9f9f9"/>
              </a:solidFill>
              <a:round/>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Kostencontrolling!$A$7:$A$13</c:f>
              <c:strCache>
                <c:ptCount val="7"/>
                <c:pt idx="0">
                  <c:v>Personalkosten (intern)</c:v>
                </c:pt>
                <c:pt idx="1">
                  <c:v>Externe Dienstleistungen</c:v>
                </c:pt>
                <c:pt idx="2">
                  <c:v>Material &amp; Sachmittel</c:v>
                </c:pt>
                <c:pt idx="3">
                  <c:v>Software &amp; Lizenzen</c:v>
                </c:pt>
                <c:pt idx="4">
                  <c:v>Reisekosten</c:v>
                </c:pt>
                <c:pt idx="5">
                  <c:v>Schulung &amp; Weiterbildung</c:v>
                </c:pt>
                <c:pt idx="6">
                  <c:v>Sonstige Kosten</c:v>
                </c:pt>
              </c:strCache>
            </c:strRef>
          </c:cat>
          <c:val>
            <c:numRef>
              <c:f>Kostencontrolling!$C$7:$C$13</c:f>
              <c:numCache>
                <c:formatCode>#,##0" €"</c:formatCode>
                <c:ptCount val="7"/>
                <c:pt idx="0">
                  <c:v>82500</c:v>
                </c:pt>
                <c:pt idx="1">
                  <c:v>47800</c:v>
                </c:pt>
                <c:pt idx="2">
                  <c:v>19200</c:v>
                </c:pt>
                <c:pt idx="3">
                  <c:v>21500</c:v>
                </c:pt>
                <c:pt idx="4">
                  <c:v>9400</c:v>
                </c:pt>
                <c:pt idx="5">
                  <c:v>3200</c:v>
                </c:pt>
                <c:pt idx="6">
                  <c:v>4100</c:v>
                </c:pt>
              </c:numCache>
            </c:numRef>
          </c:val>
        </c:ser>
        <c:gapWidth val="60"/>
        <c:overlap val="0"/>
        <c:axId val="1670056"/>
        <c:axId val="23495625"/>
      </c:barChart>
      <c:catAx>
        <c:axId val="1670056"/>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23495625"/>
        <c:crosses val="autoZero"/>
        <c:auto val="1"/>
        <c:lblAlgn val="ctr"/>
        <c:lblOffset val="100"/>
        <c:noMultiLvlLbl val="0"/>
      </c:catAx>
      <c:valAx>
        <c:axId val="23495625"/>
        <c:scaling>
          <c:orientation val="minMax"/>
        </c:scaling>
        <c:delete val="0"/>
        <c:axPos val="l"/>
        <c:numFmt formatCode="#,##0&quot; €&quot;"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1670056"/>
        <c:crosses val="autoZero"/>
        <c:crossBetween val="between"/>
      </c:valAx>
      <c:spPr>
        <a:noFill/>
        <a:ln w="0">
          <a:noFill/>
        </a:ln>
      </c:spPr>
    </c:plotArea>
    <c:legend>
      <c:legendPos val="r"/>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Kostenentwicklung kumuliert (Plan vs. Ist)</a:t>
            </a:r>
          </a:p>
        </c:rich>
      </c:tx>
      <c:overlay val="0"/>
      <c:spPr>
        <a:noFill/>
        <a:ln w="0">
          <a:noFill/>
        </a:ln>
      </c:spPr>
    </c:title>
    <c:autoTitleDeleted val="0"/>
    <c:plotArea>
      <c:lineChart>
        <c:grouping val="standard"/>
        <c:varyColors val="0"/>
        <c:ser>
          <c:idx val="0"/>
          <c:order val="0"/>
          <c:tx>
            <c:strRef>
              <c:f>Kostencontrolling!D18</c:f>
              <c:strCache>
                <c:ptCount val="1"/>
                <c:pt idx="0">
                  <c:v>Plan kumuliert</c:v>
                </c:pt>
              </c:strCache>
            </c:strRef>
          </c:tx>
          <c:spPr>
            <a:solidFill>
              <a:srgbClr val="1e4e57"/>
            </a:solidFill>
            <a:ln w="28080">
              <a:solidFill>
                <a:srgbClr val="1e4e57"/>
              </a:solidFill>
              <a:round/>
            </a:ln>
          </c:spPr>
          <c:marker>
            <c:symbol val="none"/>
          </c:marker>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Kostencontrolling!$A$19:$A$30</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Kostencontrolling!$D$19:$D$30</c:f>
              <c:numCache>
                <c:formatCode>#,##0" €"</c:formatCode>
                <c:ptCount val="12"/>
                <c:pt idx="0">
                  <c:v>26000</c:v>
                </c:pt>
                <c:pt idx="1">
                  <c:v>58000</c:v>
                </c:pt>
                <c:pt idx="2">
                  <c:v>94000</c:v>
                </c:pt>
                <c:pt idx="3">
                  <c:v>132000</c:v>
                </c:pt>
                <c:pt idx="4">
                  <c:v>172000</c:v>
                </c:pt>
                <c:pt idx="5">
                  <c:v>210000</c:v>
                </c:pt>
                <c:pt idx="6">
                  <c:v>246000</c:v>
                </c:pt>
                <c:pt idx="7">
                  <c:v>278000</c:v>
                </c:pt>
                <c:pt idx="8">
                  <c:v>308000</c:v>
                </c:pt>
                <c:pt idx="9">
                  <c:v>336000</c:v>
                </c:pt>
                <c:pt idx="10">
                  <c:v>362000</c:v>
                </c:pt>
                <c:pt idx="11">
                  <c:v>388000</c:v>
                </c:pt>
              </c:numCache>
            </c:numRef>
          </c:val>
          <c:smooth val="1"/>
        </c:ser>
        <c:ser>
          <c:idx val="1"/>
          <c:order val="1"/>
          <c:tx>
            <c:strRef>
              <c:f>Kostencontrolling!E18</c:f>
              <c:strCache>
                <c:ptCount val="1"/>
                <c:pt idx="0">
                  <c:v>Ist kumuliert</c:v>
                </c:pt>
              </c:strCache>
            </c:strRef>
          </c:tx>
          <c:spPr>
            <a:solidFill>
              <a:srgbClr val="c8a24b"/>
            </a:solidFill>
            <a:ln w="28080">
              <a:solidFill>
                <a:srgbClr val="c8a24b"/>
              </a:solidFill>
              <a:round/>
            </a:ln>
          </c:spPr>
          <c:marker>
            <c:symbol val="none"/>
          </c:marker>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Kostencontrolling!$A$19:$A$30</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Kostencontrolling!$E$19:$E$30</c:f>
              <c:numCache>
                <c:formatCode>#,##0" €"</c:formatCode>
                <c:ptCount val="12"/>
                <c:pt idx="0">
                  <c:v>22000</c:v>
                </c:pt>
                <c:pt idx="1">
                  <c:v>50000</c:v>
                </c:pt>
                <c:pt idx="2">
                  <c:v>83000</c:v>
                </c:pt>
                <c:pt idx="3">
                  <c:v>119000</c:v>
                </c:pt>
                <c:pt idx="4">
                  <c:v>154000</c:v>
                </c:pt>
                <c:pt idx="5">
                  <c:v>187700</c:v>
                </c:pt>
              </c:numCache>
            </c:numRef>
          </c:val>
          <c:smooth val="1"/>
        </c:ser>
        <c:hiLowLines>
          <c:spPr>
            <a:ln w="0">
              <a:noFill/>
            </a:ln>
          </c:spPr>
        </c:hiLowLines>
        <c:marker val="0"/>
        <c:axId val="71602343"/>
        <c:axId val="52548580"/>
      </c:lineChart>
      <c:catAx>
        <c:axId val="71602343"/>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52548580"/>
        <c:crosses val="autoZero"/>
        <c:auto val="1"/>
        <c:lblAlgn val="ctr"/>
        <c:lblOffset val="100"/>
        <c:noMultiLvlLbl val="0"/>
      </c:catAx>
      <c:valAx>
        <c:axId val="52548580"/>
        <c:scaling>
          <c:orientation val="minMax"/>
        </c:scaling>
        <c:delete val="0"/>
        <c:axPos val="l"/>
        <c:majorGridlines>
          <c:spPr>
            <a:ln w="9360">
              <a:solidFill>
                <a:srgbClr val="878787"/>
              </a:solidFill>
              <a:round/>
            </a:ln>
          </c:spPr>
        </c:majorGridlines>
        <c:numFmt formatCode="#,##0&quot; €&quot;"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71602343"/>
        <c:crosses val="autoZero"/>
        <c:crossBetween val="between"/>
      </c:valAx>
      <c:spPr>
        <a:noFill/>
        <a:ln w="0">
          <a:noFill/>
        </a:ln>
      </c:spPr>
    </c:plotArea>
    <c:legend>
      <c:legendPos val="r"/>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25</xdr:row>
      <xdr:rowOff>0</xdr:rowOff>
    </xdr:from>
    <xdr:to>
      <xdr:col>6</xdr:col>
      <xdr:colOff>152280</xdr:colOff>
      <xdr:row>38</xdr:row>
      <xdr:rowOff>114840</xdr:rowOff>
    </xdr:to>
    <xdr:graphicFrame>
      <xdr:nvGraphicFramePr>
        <xdr:cNvPr id="0" name="Chart 1"/>
        <xdr:cNvGraphicFramePr/>
      </xdr:nvGraphicFramePr>
      <xdr:xfrm>
        <a:off x="176400" y="6429240"/>
        <a:ext cx="5579640" cy="2591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25</xdr:row>
      <xdr:rowOff>0</xdr:rowOff>
    </xdr:from>
    <xdr:to>
      <xdr:col>12</xdr:col>
      <xdr:colOff>232920</xdr:colOff>
      <xdr:row>38</xdr:row>
      <xdr:rowOff>114840</xdr:rowOff>
    </xdr:to>
    <xdr:graphicFrame>
      <xdr:nvGraphicFramePr>
        <xdr:cNvPr id="1" name="Chart 2"/>
        <xdr:cNvGraphicFramePr/>
      </xdr:nvGraphicFramePr>
      <xdr:xfrm>
        <a:off x="4476240" y="6429240"/>
        <a:ext cx="5579640" cy="25916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3333A"/>
    <pageSetUpPr fitToPage="false"/>
  </sheetPr>
  <dimension ref="A1:J24"/>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2.5"/>
    <col collapsed="false" customWidth="true" hidden="false" outlineLevel="0" max="2" min="2" style="0" width="21"/>
    <col collapsed="false" customWidth="true" hidden="false" outlineLevel="0" max="3" min="3" style="0" width="16"/>
    <col collapsed="false" customWidth="true" hidden="false" outlineLevel="0" max="4" min="4" style="0" width="3"/>
    <col collapsed="false" customWidth="true" hidden="false" outlineLevel="0" max="5" min="5" style="0" width="21"/>
    <col collapsed="false" customWidth="true" hidden="false" outlineLevel="0" max="6" min="6" style="0" width="16"/>
    <col collapsed="false" customWidth="true" hidden="false" outlineLevel="0" max="7" min="7" style="0" width="3"/>
    <col collapsed="false" customWidth="true" hidden="false" outlineLevel="0" max="8" min="8" style="0" width="21"/>
    <col collapsed="false" customWidth="true" hidden="false" outlineLevel="0" max="9" min="9" style="0" width="16"/>
    <col collapsed="false" customWidth="true" hidden="false" outlineLevel="0" max="10" min="10" style="0" width="2.5"/>
  </cols>
  <sheetData>
    <row r="1" customFormat="false" ht="39.75" hidden="false" customHeight="true" outlineLevel="0" collapsed="false">
      <c r="A1" s="1" t="s">
        <v>0</v>
      </c>
      <c r="B1" s="1"/>
      <c r="C1" s="1"/>
      <c r="D1" s="1"/>
      <c r="E1" s="1"/>
      <c r="F1" s="1"/>
      <c r="G1" s="1"/>
      <c r="H1" s="1"/>
      <c r="I1" s="1"/>
      <c r="J1" s="1"/>
    </row>
    <row r="2" customFormat="false" ht="19.5" hidden="false" customHeight="true" outlineLevel="0" collapsed="false">
      <c r="A2" s="2" t="s">
        <v>1</v>
      </c>
      <c r="B2" s="2"/>
      <c r="C2" s="2"/>
      <c r="D2" s="2"/>
      <c r="E2" s="2"/>
      <c r="F2" s="2"/>
      <c r="G2" s="2"/>
      <c r="H2" s="2"/>
      <c r="I2" s="2"/>
      <c r="J2" s="2"/>
    </row>
    <row r="3" customFormat="false" ht="6" hidden="false" customHeight="true" outlineLevel="0" collapsed="false">
      <c r="A3" s="3"/>
      <c r="B3" s="3"/>
      <c r="C3" s="3"/>
      <c r="D3" s="3"/>
      <c r="E3" s="3"/>
      <c r="F3" s="3"/>
      <c r="G3" s="3"/>
      <c r="H3" s="3"/>
      <c r="I3" s="3"/>
      <c r="J3" s="3"/>
    </row>
    <row r="5" customFormat="false" ht="24" hidden="false" customHeight="true" outlineLevel="0" collapsed="false">
      <c r="B5" s="4" t="s">
        <v>2</v>
      </c>
      <c r="C5" s="4"/>
      <c r="D5" s="4"/>
      <c r="E5" s="4"/>
      <c r="F5" s="4"/>
      <c r="G5" s="4"/>
      <c r="H5" s="4"/>
      <c r="I5" s="4"/>
    </row>
    <row r="6" customFormat="false" ht="21.75" hidden="false" customHeight="true" outlineLevel="0" collapsed="false">
      <c r="B6" s="5" t="s">
        <v>3</v>
      </c>
      <c r="C6" s="6" t="str">
        <f aca="false">Projektdaten!C6</f>
        <v>Muster-Projekt 2026</v>
      </c>
      <c r="E6" s="5" t="s">
        <v>4</v>
      </c>
      <c r="F6" s="6" t="str">
        <f aca="false">Projektdaten!C8</f>
        <v>Anna Behrend</v>
      </c>
      <c r="H6" s="5" t="s">
        <v>5</v>
      </c>
      <c r="I6" s="6" t="str">
        <f aca="false">Projektdaten!C11</f>
        <v>In Bearbeitung</v>
      </c>
    </row>
    <row r="7" customFormat="false" ht="21.75" hidden="false" customHeight="true" outlineLevel="0" collapsed="false">
      <c r="B7" s="5" t="s">
        <v>6</v>
      </c>
      <c r="C7" s="6" t="str">
        <f aca="false">Projektdaten!C7</f>
        <v>PRJ-2026-014</v>
      </c>
      <c r="E7" s="5" t="s">
        <v>7</v>
      </c>
      <c r="F7" s="7" t="n">
        <f aca="false">Projektdaten!F8</f>
        <v>46203</v>
      </c>
      <c r="H7" s="5" t="s">
        <v>8</v>
      </c>
      <c r="I7" s="6" t="str">
        <f aca="false">Projektdaten!F11</f>
        <v>Umsetzung</v>
      </c>
    </row>
    <row r="9" customFormat="false" ht="24" hidden="false" customHeight="true" outlineLevel="0" collapsed="false">
      <c r="B9" s="4" t="s">
        <v>9</v>
      </c>
      <c r="C9" s="4"/>
      <c r="D9" s="4"/>
      <c r="E9" s="4"/>
      <c r="F9" s="4"/>
      <c r="G9" s="4"/>
      <c r="H9" s="4"/>
      <c r="I9" s="4"/>
    </row>
    <row r="10" customFormat="false" ht="18" hidden="false" customHeight="true" outlineLevel="0" collapsed="false">
      <c r="B10" s="8" t="s">
        <v>10</v>
      </c>
      <c r="C10" s="8"/>
      <c r="E10" s="8" t="s">
        <v>11</v>
      </c>
      <c r="F10" s="8"/>
      <c r="H10" s="8" t="s">
        <v>12</v>
      </c>
      <c r="I10" s="8"/>
    </row>
    <row r="11" customFormat="false" ht="33.75" hidden="false" customHeight="true" outlineLevel="0" collapsed="false">
      <c r="B11" s="9" t="n">
        <f aca="false">Kostencontrolling!B14</f>
        <v>388000</v>
      </c>
      <c r="C11" s="9"/>
      <c r="E11" s="9" t="n">
        <f aca="false">Kostencontrolling!C14</f>
        <v>187700</v>
      </c>
      <c r="F11" s="9"/>
      <c r="H11" s="9" t="n">
        <f aca="false">Kostencontrolling!F14</f>
        <v>382500</v>
      </c>
      <c r="I11" s="9"/>
    </row>
    <row r="13" customFormat="false" ht="18" hidden="false" customHeight="true" outlineLevel="0" collapsed="false">
      <c r="B13" s="8" t="s">
        <v>13</v>
      </c>
      <c r="C13" s="8"/>
      <c r="E13" s="8" t="s">
        <v>14</v>
      </c>
      <c r="F13" s="8"/>
      <c r="H13" s="8" t="s">
        <v>15</v>
      </c>
      <c r="I13" s="8"/>
    </row>
    <row r="14" customFormat="false" ht="33.75" hidden="false" customHeight="true" outlineLevel="0" collapsed="false">
      <c r="B14" s="10" t="n">
        <f aca="false">IF(Kostencontrolling!B14=0,0,Kostencontrolling!C14/Kostencontrolling!B14)</f>
        <v>0.483762886597938</v>
      </c>
      <c r="C14" s="10"/>
      <c r="E14" s="11" t="n">
        <f aca="false">IF(Kostencontrolling!B14=0,0,(Kostencontrolling!B14-Kostencontrolling!F14)/Kostencontrolling!B14)</f>
        <v>0.0141752577319588</v>
      </c>
      <c r="F14" s="11"/>
      <c r="H14" s="12" t="n">
        <f aca="false">IF(SUM(Terminplan!I7:I13)=0,0,SUMPRODUCT(Terminplan!H7:H13,Terminplan!I7:I13)/SUM(Terminplan!I7:I13))</f>
        <v>0.549705882352941</v>
      </c>
      <c r="I14" s="12"/>
    </row>
    <row r="16" customFormat="false" ht="24" hidden="false" customHeight="true" outlineLevel="0" collapsed="false">
      <c r="B16" s="4" t="s">
        <v>16</v>
      </c>
      <c r="C16" s="4"/>
      <c r="D16" s="4"/>
      <c r="E16" s="4"/>
      <c r="F16" s="4"/>
      <c r="G16" s="4"/>
      <c r="H16" s="4"/>
      <c r="I16" s="4"/>
    </row>
    <row r="17" customFormat="false" ht="21" hidden="false" customHeight="true" outlineLevel="0" collapsed="false">
      <c r="B17" s="5" t="s">
        <v>17</v>
      </c>
      <c r="C17" s="13" t="n">
        <f aca="false">COUNTA(Terminplan!B18:B23)</f>
        <v>6</v>
      </c>
      <c r="E17" s="6"/>
      <c r="H17" s="5" t="s">
        <v>18</v>
      </c>
      <c r="I17" s="13" t="n">
        <f aca="false">COUNTA(Risiken!B7:B14)</f>
        <v>8</v>
      </c>
    </row>
    <row r="18" customFormat="false" ht="21" hidden="false" customHeight="true" outlineLevel="0" collapsed="false">
      <c r="B18" s="5" t="s">
        <v>19</v>
      </c>
      <c r="C18" s="13" t="n">
        <f aca="false">COUNTIF(Terminplan!E18:E23,"Erreicht")</f>
        <v>3</v>
      </c>
      <c r="E18" s="6"/>
      <c r="H18" s="5" t="s">
        <v>20</v>
      </c>
      <c r="I18" s="13" t="n">
        <f aca="false">COUNTIF(Risiken!J7:J14,"Offen")</f>
        <v>4</v>
      </c>
    </row>
    <row r="19" customFormat="false" ht="21" hidden="false" customHeight="true" outlineLevel="0" collapsed="false">
      <c r="B19" s="5" t="s">
        <v>21</v>
      </c>
      <c r="C19" s="13" t="n">
        <f aca="false">COUNTIF(Terminplan!E18:E23,"Gefährdet")+COUNTIF(Terminplan!E18:E23,"Verzögert")</f>
        <v>1</v>
      </c>
      <c r="E19" s="6"/>
      <c r="H19" s="5" t="s">
        <v>22</v>
      </c>
      <c r="I19" s="13" t="n">
        <f aca="false">COUNTIF(Risiken!G7:G14,"Hoch")</f>
        <v>1</v>
      </c>
    </row>
    <row r="21" customFormat="false" ht="24" hidden="false" customHeight="true" outlineLevel="0" collapsed="false">
      <c r="B21" s="4" t="s">
        <v>23</v>
      </c>
      <c r="C21" s="4"/>
      <c r="D21" s="4"/>
      <c r="E21" s="4"/>
      <c r="F21" s="4"/>
      <c r="G21" s="4"/>
      <c r="H21" s="4"/>
      <c r="I21" s="4"/>
    </row>
    <row r="22" customFormat="false" ht="15" hidden="false" customHeight="true" outlineLevel="0" collapsed="false">
      <c r="B22" s="14" t="s">
        <v>24</v>
      </c>
      <c r="C22" s="14"/>
      <c r="D22" s="14"/>
      <c r="E22" s="14"/>
      <c r="F22" s="14"/>
      <c r="G22" s="14"/>
      <c r="H22" s="14"/>
      <c r="I22" s="14"/>
    </row>
    <row r="23" customFormat="false" ht="15" hidden="false" customHeight="false" outlineLevel="0" collapsed="false">
      <c r="B23" s="14"/>
      <c r="C23" s="14"/>
      <c r="D23" s="14"/>
      <c r="E23" s="14"/>
      <c r="F23" s="14"/>
      <c r="G23" s="14"/>
      <c r="H23" s="14"/>
      <c r="I23" s="14"/>
    </row>
    <row r="24" customFormat="false" ht="15" hidden="false" customHeight="false" outlineLevel="0" collapsed="false">
      <c r="B24" s="14"/>
      <c r="C24" s="14"/>
      <c r="D24" s="14"/>
      <c r="E24" s="14"/>
      <c r="F24" s="14"/>
      <c r="G24" s="14"/>
      <c r="H24" s="14"/>
      <c r="I24" s="14"/>
    </row>
  </sheetData>
  <mergeCells count="19">
    <mergeCell ref="A1:J1"/>
    <mergeCell ref="A2:J2"/>
    <mergeCell ref="B5:I5"/>
    <mergeCell ref="B9:I9"/>
    <mergeCell ref="B10:C10"/>
    <mergeCell ref="E10:F10"/>
    <mergeCell ref="H10:I10"/>
    <mergeCell ref="B11:C11"/>
    <mergeCell ref="E11:F11"/>
    <mergeCell ref="H11:I11"/>
    <mergeCell ref="B13:C13"/>
    <mergeCell ref="E13:F13"/>
    <mergeCell ref="H13:I13"/>
    <mergeCell ref="B14:C14"/>
    <mergeCell ref="E14:F14"/>
    <mergeCell ref="H14:I14"/>
    <mergeCell ref="B16:I16"/>
    <mergeCell ref="B21:I21"/>
    <mergeCell ref="B22:I24"/>
  </mergeCells>
  <conditionalFormatting sqref="E14">
    <cfRule type="cellIs" priority="2" operator="lessThan" aboveAverage="0" equalAverage="0" bottom="0" percent="0" rank="0" text="" dxfId="0">
      <formula>0</formula>
    </cfRule>
    <cfRule type="cellIs" priority="3" operator="greaterThanOrEqual" aboveAverage="0" equalAverage="0" bottom="0" percent="0" rank="0" text="" dxfId="1">
      <formula>0</formula>
    </cfRule>
  </conditionalFormatting>
  <conditionalFormatting sqref="B14">
    <cfRule type="cellIs" priority="4" operator="greaterThan" aboveAverage="0" equalAverage="0" bottom="0" percent="0" rank="0" text="" dxfId="0">
      <formula>1</formula>
    </cfRule>
  </conditionalFormatting>
  <conditionalFormatting sqref="I19">
    <cfRule type="cellIs" priority="5" operator="greaterThan" aboveAverage="0" equalAverage="0" bottom="0" percent="0" rank="0" text="" dxfId="2">
      <formula>0</formula>
    </cfRule>
  </conditionalFormatting>
  <conditionalFormatting sqref="C19">
    <cfRule type="cellIs" priority="6" operator="greaterThan" aboveAverage="0" equalAverage="0" bottom="0" percent="0" rank="0" text="" dxfId="3">
      <formula>0</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D8A"/>
    <pageSetUpPr fitToPage="false"/>
  </sheetPr>
  <dimension ref="A1:F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3" min="3" style="0" width="34"/>
    <col collapsed="false" customWidth="true" hidden="false" outlineLevel="0" max="4" min="4" style="0" width="3"/>
    <col collapsed="false" customWidth="true" hidden="false" outlineLevel="0" max="5" min="5" style="0" width="26"/>
    <col collapsed="false" customWidth="true" hidden="false" outlineLevel="0" max="6" min="6" style="0" width="30"/>
  </cols>
  <sheetData>
    <row r="1" customFormat="false" ht="39.75" hidden="false" customHeight="true" outlineLevel="0" collapsed="false">
      <c r="A1" s="1" t="s">
        <v>25</v>
      </c>
      <c r="B1" s="1"/>
      <c r="C1" s="1"/>
      <c r="D1" s="1"/>
      <c r="E1" s="1"/>
      <c r="F1" s="1"/>
    </row>
    <row r="2" customFormat="false" ht="19.5" hidden="false" customHeight="true" outlineLevel="0" collapsed="false">
      <c r="A2" s="2" t="s">
        <v>26</v>
      </c>
      <c r="B2" s="2"/>
      <c r="C2" s="2"/>
      <c r="D2" s="2"/>
      <c r="E2" s="2"/>
      <c r="F2" s="2"/>
    </row>
    <row r="3" customFormat="false" ht="6" hidden="false" customHeight="true" outlineLevel="0" collapsed="false">
      <c r="A3" s="3"/>
      <c r="B3" s="3"/>
      <c r="C3" s="3"/>
      <c r="D3" s="3"/>
      <c r="E3" s="3"/>
      <c r="F3" s="3"/>
    </row>
    <row r="5" customFormat="false" ht="24" hidden="false" customHeight="true" outlineLevel="0" collapsed="false">
      <c r="B5" s="4" t="s">
        <v>27</v>
      </c>
      <c r="C5" s="4"/>
      <c r="D5" s="4"/>
      <c r="E5" s="4"/>
      <c r="F5" s="4"/>
    </row>
    <row r="6" customFormat="false" ht="21.75" hidden="false" customHeight="true" outlineLevel="0" collapsed="false">
      <c r="B6" s="5" t="s">
        <v>28</v>
      </c>
      <c r="C6" s="15" t="s">
        <v>29</v>
      </c>
      <c r="E6" s="5" t="s">
        <v>30</v>
      </c>
      <c r="F6" s="16" t="n">
        <v>46034</v>
      </c>
    </row>
    <row r="7" customFormat="false" ht="21.75" hidden="false" customHeight="true" outlineLevel="0" collapsed="false">
      <c r="B7" s="5" t="s">
        <v>6</v>
      </c>
      <c r="C7" s="15" t="s">
        <v>31</v>
      </c>
      <c r="E7" s="5" t="s">
        <v>32</v>
      </c>
      <c r="F7" s="16" t="n">
        <v>46374</v>
      </c>
    </row>
    <row r="8" customFormat="false" ht="21.75" hidden="false" customHeight="true" outlineLevel="0" collapsed="false">
      <c r="B8" s="5" t="s">
        <v>4</v>
      </c>
      <c r="C8" s="15" t="s">
        <v>33</v>
      </c>
      <c r="E8" s="5" t="s">
        <v>7</v>
      </c>
      <c r="F8" s="16" t="n">
        <v>46203</v>
      </c>
    </row>
    <row r="9" customFormat="false" ht="21.75" hidden="false" customHeight="true" outlineLevel="0" collapsed="false">
      <c r="B9" s="5" t="s">
        <v>34</v>
      </c>
      <c r="C9" s="15" t="s">
        <v>35</v>
      </c>
      <c r="E9" s="5" t="s">
        <v>10</v>
      </c>
      <c r="F9" s="17" t="n">
        <f aca="false">Kostencontrolling!B14</f>
        <v>388000</v>
      </c>
    </row>
    <row r="10" customFormat="false" ht="21.75" hidden="false" customHeight="true" outlineLevel="0" collapsed="false">
      <c r="B10" s="5" t="s">
        <v>36</v>
      </c>
      <c r="C10" s="15" t="s">
        <v>37</v>
      </c>
      <c r="E10" s="5" t="s">
        <v>38</v>
      </c>
      <c r="F10" s="15" t="s">
        <v>39</v>
      </c>
    </row>
    <row r="11" customFormat="false" ht="21.75" hidden="false" customHeight="true" outlineLevel="0" collapsed="false">
      <c r="B11" s="5" t="s">
        <v>40</v>
      </c>
      <c r="C11" s="15" t="s">
        <v>41</v>
      </c>
      <c r="E11" s="5" t="s">
        <v>42</v>
      </c>
      <c r="F11" s="15" t="s">
        <v>43</v>
      </c>
    </row>
    <row r="14" customFormat="false" ht="24" hidden="false" customHeight="true" outlineLevel="0" collapsed="false">
      <c r="B14" s="4" t="s">
        <v>44</v>
      </c>
      <c r="C14" s="4"/>
      <c r="D14" s="4"/>
      <c r="E14" s="4"/>
      <c r="F14" s="4"/>
    </row>
    <row r="15" customFormat="false" ht="15" hidden="false" customHeight="true" outlineLevel="0" collapsed="false">
      <c r="B15" s="18" t="s">
        <v>45</v>
      </c>
      <c r="C15" s="18"/>
      <c r="D15" s="18"/>
      <c r="E15" s="18"/>
      <c r="F15" s="18"/>
    </row>
    <row r="16" customFormat="false" ht="15" hidden="false" customHeight="false" outlineLevel="0" collapsed="false">
      <c r="B16" s="18"/>
      <c r="C16" s="18"/>
      <c r="D16" s="18"/>
      <c r="E16" s="18"/>
      <c r="F16" s="18"/>
    </row>
    <row r="17" customFormat="false" ht="15" hidden="false" customHeight="false" outlineLevel="0" collapsed="false">
      <c r="B17" s="18"/>
      <c r="C17" s="18"/>
      <c r="D17" s="18"/>
      <c r="E17" s="18"/>
      <c r="F17" s="18"/>
    </row>
    <row r="18" customFormat="false" ht="15" hidden="false" customHeight="false" outlineLevel="0" collapsed="false">
      <c r="B18" s="18"/>
      <c r="C18" s="18"/>
      <c r="D18" s="18"/>
      <c r="E18" s="18"/>
      <c r="F18" s="18"/>
    </row>
    <row r="19" customFormat="false" ht="15" hidden="false" customHeight="false" outlineLevel="0" collapsed="false">
      <c r="B19" s="18"/>
      <c r="C19" s="18"/>
      <c r="D19" s="18"/>
      <c r="E19" s="18"/>
      <c r="F19" s="18"/>
    </row>
    <row r="21" customFormat="false" ht="24" hidden="false" customHeight="true" outlineLevel="0" collapsed="false">
      <c r="B21" s="4" t="s">
        <v>46</v>
      </c>
      <c r="C21" s="4"/>
      <c r="D21" s="4"/>
      <c r="E21" s="4"/>
      <c r="F21" s="4"/>
    </row>
    <row r="22" customFormat="false" ht="30" hidden="false" customHeight="true" outlineLevel="0" collapsed="false">
      <c r="B22" s="19" t="s">
        <v>47</v>
      </c>
      <c r="C22" s="19" t="s">
        <v>48</v>
      </c>
      <c r="D22" s="20" t="s">
        <v>49</v>
      </c>
      <c r="E22" s="20"/>
      <c r="F22" s="20"/>
    </row>
    <row r="23" customFormat="false" ht="19.5" hidden="false" customHeight="true" outlineLevel="0" collapsed="false">
      <c r="B23" s="15" t="s">
        <v>33</v>
      </c>
      <c r="C23" s="6" t="s">
        <v>4</v>
      </c>
      <c r="D23" s="21" t="s">
        <v>50</v>
      </c>
      <c r="E23" s="21"/>
      <c r="F23" s="21"/>
    </row>
    <row r="24" customFormat="false" ht="19.5" hidden="false" customHeight="true" outlineLevel="0" collapsed="false">
      <c r="B24" s="22" t="s">
        <v>51</v>
      </c>
      <c r="C24" s="23" t="s">
        <v>52</v>
      </c>
      <c r="D24" s="24" t="s">
        <v>53</v>
      </c>
      <c r="E24" s="24"/>
      <c r="F24" s="24"/>
    </row>
    <row r="25" customFormat="false" ht="19.5" hidden="false" customHeight="true" outlineLevel="0" collapsed="false">
      <c r="B25" s="15" t="s">
        <v>54</v>
      </c>
      <c r="C25" s="6" t="s">
        <v>55</v>
      </c>
      <c r="D25" s="21" t="s">
        <v>56</v>
      </c>
      <c r="E25" s="21"/>
      <c r="F25" s="21"/>
    </row>
    <row r="26" customFormat="false" ht="19.5" hidden="false" customHeight="true" outlineLevel="0" collapsed="false">
      <c r="B26" s="22" t="s">
        <v>57</v>
      </c>
      <c r="C26" s="23" t="s">
        <v>58</v>
      </c>
      <c r="D26" s="24" t="s">
        <v>59</v>
      </c>
      <c r="E26" s="24"/>
      <c r="F26" s="24"/>
    </row>
    <row r="27" customFormat="false" ht="19.5" hidden="false" customHeight="true" outlineLevel="0" collapsed="false">
      <c r="B27" s="15" t="s">
        <v>60</v>
      </c>
      <c r="C27" s="6" t="s">
        <v>61</v>
      </c>
      <c r="D27" s="21" t="s">
        <v>62</v>
      </c>
      <c r="E27" s="21"/>
      <c r="F27" s="21"/>
    </row>
  </sheetData>
  <mergeCells count="12">
    <mergeCell ref="A1:F1"/>
    <mergeCell ref="A2:F2"/>
    <mergeCell ref="B5:F5"/>
    <mergeCell ref="B14:F14"/>
    <mergeCell ref="B15:F19"/>
    <mergeCell ref="B21:F21"/>
    <mergeCell ref="D22:F22"/>
    <mergeCell ref="D23:F23"/>
    <mergeCell ref="D24:F24"/>
    <mergeCell ref="D25:F25"/>
    <mergeCell ref="D26:F26"/>
    <mergeCell ref="D27:F27"/>
  </mergeCells>
  <dataValidations count="3">
    <dataValidation allowBlank="true" errorStyle="stop" operator="between" showDropDown="false" showErrorMessage="false" showInputMessage="false" sqref="C11" type="list">
      <formula1>"In Vorbereitung,In Bearbeitung,Abgeschlossen,Pausiert,Abgebrochen"</formula1>
      <formula2>0</formula2>
    </dataValidation>
    <dataValidation allowBlank="true" errorStyle="stop" operator="between" showDropDown="false" showErrorMessage="false" showInputMessage="false" sqref="F10" type="list">
      <formula1>"Hoch,Mittel,Niedrig"</formula1>
      <formula2>0</formula2>
    </dataValidation>
    <dataValidation allowBlank="true" errorStyle="stop" operator="between" showDropDown="false" showErrorMessage="false" showInputMessage="false" sqref="F11" type="list">
      <formula1>"Initiierung,Planung,Umsetzung,Abschluss"</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D8A"/>
    <pageSetUpPr fitToPage="false"/>
  </sheetPr>
  <dimension ref="A1:H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6" topLeftCell="A7"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30"/>
    <col collapsed="false" customWidth="true" hidden="false" outlineLevel="0" max="4" min="2" style="0" width="15"/>
    <col collapsed="false" customWidth="true" hidden="false" outlineLevel="0" max="6" min="5" style="0" width="16"/>
    <col collapsed="false" customWidth="true" hidden="false" outlineLevel="0" max="7" min="7" style="0" width="15"/>
    <col collapsed="false" customWidth="true" hidden="false" outlineLevel="0" max="8" min="8" style="0" width="13"/>
  </cols>
  <sheetData>
    <row r="1" customFormat="false" ht="39.75" hidden="false" customHeight="true" outlineLevel="0" collapsed="false">
      <c r="A1" s="1" t="s">
        <v>63</v>
      </c>
      <c r="B1" s="1"/>
      <c r="C1" s="1"/>
      <c r="D1" s="1"/>
      <c r="E1" s="1"/>
      <c r="F1" s="1"/>
      <c r="G1" s="1"/>
      <c r="H1" s="1"/>
    </row>
    <row r="2" customFormat="false" ht="19.5" hidden="false" customHeight="true" outlineLevel="0" collapsed="false">
      <c r="A2" s="2" t="s">
        <v>64</v>
      </c>
      <c r="B2" s="2"/>
      <c r="C2" s="2"/>
      <c r="D2" s="2"/>
      <c r="E2" s="2"/>
      <c r="F2" s="2"/>
      <c r="G2" s="2"/>
      <c r="H2" s="2"/>
    </row>
    <row r="3" customFormat="false" ht="6" hidden="false" customHeight="true" outlineLevel="0" collapsed="false">
      <c r="A3" s="3"/>
      <c r="B3" s="3"/>
      <c r="C3" s="3"/>
      <c r="D3" s="3"/>
      <c r="E3" s="3"/>
      <c r="F3" s="3"/>
      <c r="G3" s="3"/>
      <c r="H3" s="3"/>
    </row>
    <row r="5" customFormat="false" ht="24" hidden="false" customHeight="true" outlineLevel="0" collapsed="false">
      <c r="A5" s="4" t="s">
        <v>65</v>
      </c>
      <c r="B5" s="4"/>
      <c r="C5" s="4"/>
      <c r="D5" s="4"/>
      <c r="E5" s="4"/>
      <c r="F5" s="4"/>
      <c r="G5" s="4"/>
      <c r="H5" s="4"/>
    </row>
    <row r="6" customFormat="false" ht="30" hidden="false" customHeight="true" outlineLevel="0" collapsed="false">
      <c r="A6" s="19" t="s">
        <v>66</v>
      </c>
      <c r="B6" s="19" t="s">
        <v>67</v>
      </c>
      <c r="C6" s="19" t="s">
        <v>11</v>
      </c>
      <c r="D6" s="19" t="s">
        <v>68</v>
      </c>
      <c r="E6" s="19" t="s">
        <v>69</v>
      </c>
      <c r="F6" s="19" t="s">
        <v>12</v>
      </c>
      <c r="G6" s="19" t="s">
        <v>70</v>
      </c>
      <c r="H6" s="19" t="s">
        <v>71</v>
      </c>
    </row>
    <row r="7" customFormat="false" ht="19.5" hidden="false" customHeight="true" outlineLevel="0" collapsed="false">
      <c r="A7" s="6" t="s">
        <v>72</v>
      </c>
      <c r="B7" s="25" t="n">
        <v>168000</v>
      </c>
      <c r="C7" s="25" t="n">
        <v>82500</v>
      </c>
      <c r="D7" s="25" t="n">
        <v>41000</v>
      </c>
      <c r="E7" s="26" t="n">
        <f aca="false">C7+D7</f>
        <v>123500</v>
      </c>
      <c r="F7" s="25" t="n">
        <v>165000</v>
      </c>
      <c r="G7" s="27" t="n">
        <f aca="false">B7-F7</f>
        <v>3000</v>
      </c>
      <c r="H7" s="28" t="n">
        <f aca="false">IF(B7=0,0,G7/B7)</f>
        <v>0.0178571428571429</v>
      </c>
    </row>
    <row r="8" customFormat="false" ht="19.5" hidden="false" customHeight="true" outlineLevel="0" collapsed="false">
      <c r="A8" s="23" t="s">
        <v>73</v>
      </c>
      <c r="B8" s="29" t="n">
        <v>96000</v>
      </c>
      <c r="C8" s="29" t="n">
        <v>47800</v>
      </c>
      <c r="D8" s="29" t="n">
        <v>26500</v>
      </c>
      <c r="E8" s="30" t="n">
        <f aca="false">C8+D8</f>
        <v>74300</v>
      </c>
      <c r="F8" s="29" t="n">
        <v>98500</v>
      </c>
      <c r="G8" s="31" t="n">
        <f aca="false">B8-F8</f>
        <v>-2500</v>
      </c>
      <c r="H8" s="32" t="n">
        <f aca="false">IF(B8=0,0,G8/B8)</f>
        <v>-0.0260416666666667</v>
      </c>
    </row>
    <row r="9" customFormat="false" ht="19.5" hidden="false" customHeight="true" outlineLevel="0" collapsed="false">
      <c r="A9" s="6" t="s">
        <v>74</v>
      </c>
      <c r="B9" s="25" t="n">
        <v>42000</v>
      </c>
      <c r="C9" s="25" t="n">
        <v>19200</v>
      </c>
      <c r="D9" s="25" t="n">
        <v>6800</v>
      </c>
      <c r="E9" s="26" t="n">
        <f aca="false">C9+D9</f>
        <v>26000</v>
      </c>
      <c r="F9" s="25" t="n">
        <v>41000</v>
      </c>
      <c r="G9" s="27" t="n">
        <f aca="false">B9-F9</f>
        <v>1000</v>
      </c>
      <c r="H9" s="28" t="n">
        <f aca="false">IF(B9=0,0,G9/B9)</f>
        <v>0.0238095238095238</v>
      </c>
    </row>
    <row r="10" customFormat="false" ht="19.5" hidden="false" customHeight="true" outlineLevel="0" collapsed="false">
      <c r="A10" s="23" t="s">
        <v>75</v>
      </c>
      <c r="B10" s="29" t="n">
        <v>38000</v>
      </c>
      <c r="C10" s="29" t="n">
        <v>21500</v>
      </c>
      <c r="D10" s="29" t="n">
        <v>4500</v>
      </c>
      <c r="E10" s="30" t="n">
        <f aca="false">C10+D10</f>
        <v>26000</v>
      </c>
      <c r="F10" s="29" t="n">
        <v>37000</v>
      </c>
      <c r="G10" s="31" t="n">
        <f aca="false">B10-F10</f>
        <v>1000</v>
      </c>
      <c r="H10" s="32" t="n">
        <f aca="false">IF(B10=0,0,G10/B10)</f>
        <v>0.0263157894736842</v>
      </c>
    </row>
    <row r="11" customFormat="false" ht="19.5" hidden="false" customHeight="true" outlineLevel="0" collapsed="false">
      <c r="A11" s="6" t="s">
        <v>76</v>
      </c>
      <c r="B11" s="25" t="n">
        <v>18000</v>
      </c>
      <c r="C11" s="25" t="n">
        <v>9400</v>
      </c>
      <c r="D11" s="25" t="n">
        <v>2000</v>
      </c>
      <c r="E11" s="26" t="n">
        <f aca="false">C11+D11</f>
        <v>11400</v>
      </c>
      <c r="F11" s="25" t="n">
        <v>16500</v>
      </c>
      <c r="G11" s="27" t="n">
        <f aca="false">B11-F11</f>
        <v>1500</v>
      </c>
      <c r="H11" s="28" t="n">
        <f aca="false">IF(B11=0,0,G11/B11)</f>
        <v>0.0833333333333333</v>
      </c>
    </row>
    <row r="12" customFormat="false" ht="19.5" hidden="false" customHeight="true" outlineLevel="0" collapsed="false">
      <c r="A12" s="23" t="s">
        <v>77</v>
      </c>
      <c r="B12" s="29" t="n">
        <v>14000</v>
      </c>
      <c r="C12" s="29" t="n">
        <v>3200</v>
      </c>
      <c r="D12" s="29" t="n">
        <v>3800</v>
      </c>
      <c r="E12" s="30" t="n">
        <f aca="false">C12+D12</f>
        <v>7000</v>
      </c>
      <c r="F12" s="29" t="n">
        <v>13500</v>
      </c>
      <c r="G12" s="31" t="n">
        <f aca="false">B12-F12</f>
        <v>500</v>
      </c>
      <c r="H12" s="32" t="n">
        <f aca="false">IF(B12=0,0,G12/B12)</f>
        <v>0.0357142857142857</v>
      </c>
    </row>
    <row r="13" customFormat="false" ht="19.5" hidden="false" customHeight="true" outlineLevel="0" collapsed="false">
      <c r="A13" s="6" t="s">
        <v>78</v>
      </c>
      <c r="B13" s="25" t="n">
        <v>12000</v>
      </c>
      <c r="C13" s="25" t="n">
        <v>4100</v>
      </c>
      <c r="D13" s="25" t="n">
        <v>1200</v>
      </c>
      <c r="E13" s="26" t="n">
        <f aca="false">C13+D13</f>
        <v>5300</v>
      </c>
      <c r="F13" s="25" t="n">
        <v>11000</v>
      </c>
      <c r="G13" s="27" t="n">
        <f aca="false">B13-F13</f>
        <v>1000</v>
      </c>
      <c r="H13" s="28" t="n">
        <f aca="false">IF(B13=0,0,G13/B13)</f>
        <v>0.0833333333333333</v>
      </c>
    </row>
    <row r="14" customFormat="false" ht="21.75" hidden="false" customHeight="true" outlineLevel="0" collapsed="false">
      <c r="A14" s="33" t="s">
        <v>79</v>
      </c>
      <c r="B14" s="34" t="n">
        <f aca="false">SUM(B7:B13)</f>
        <v>388000</v>
      </c>
      <c r="C14" s="34" t="n">
        <f aca="false">SUM(C7:C13)</f>
        <v>187700</v>
      </c>
      <c r="D14" s="34" t="n">
        <f aca="false">SUM(D7:D13)</f>
        <v>85800</v>
      </c>
      <c r="E14" s="34" t="n">
        <f aca="false">SUM(E7:E13)</f>
        <v>273500</v>
      </c>
      <c r="F14" s="34" t="n">
        <f aca="false">SUM(F7:F13)</f>
        <v>382500</v>
      </c>
      <c r="G14" s="34" t="n">
        <f aca="false">SUM(G7:G13)</f>
        <v>5500</v>
      </c>
      <c r="H14" s="35" t="n">
        <f aca="false">IF(B14=0,0,G14/B14)</f>
        <v>0.0141752577319588</v>
      </c>
    </row>
    <row r="17" customFormat="false" ht="24" hidden="false" customHeight="true" outlineLevel="0" collapsed="false">
      <c r="A17" s="4" t="s">
        <v>80</v>
      </c>
      <c r="B17" s="4"/>
      <c r="C17" s="4"/>
      <c r="D17" s="4"/>
      <c r="E17" s="4"/>
      <c r="F17" s="4"/>
      <c r="G17" s="4"/>
      <c r="H17" s="4"/>
    </row>
    <row r="18" customFormat="false" ht="30" hidden="false" customHeight="true" outlineLevel="0" collapsed="false">
      <c r="A18" s="19" t="s">
        <v>81</v>
      </c>
      <c r="B18" s="19" t="s">
        <v>82</v>
      </c>
      <c r="C18" s="19" t="s">
        <v>83</v>
      </c>
      <c r="D18" s="19" t="s">
        <v>84</v>
      </c>
      <c r="E18" s="19" t="s">
        <v>85</v>
      </c>
      <c r="F18" s="19" t="s">
        <v>86</v>
      </c>
    </row>
    <row r="19" customFormat="false" ht="18.75" hidden="false" customHeight="true" outlineLevel="0" collapsed="false">
      <c r="A19" s="6" t="s">
        <v>87</v>
      </c>
      <c r="B19" s="25" t="n">
        <v>26000</v>
      </c>
      <c r="C19" s="25" t="n">
        <v>22000</v>
      </c>
      <c r="D19" s="26" t="n">
        <f aca="false">SUM($B$19:B19)</f>
        <v>26000</v>
      </c>
      <c r="E19" s="26" t="n">
        <f aca="false">SUM($C$19:C19)</f>
        <v>22000</v>
      </c>
      <c r="F19" s="28" t="n">
        <f aca="false">IF(D19=0,0,E19/D19)</f>
        <v>0.846153846153846</v>
      </c>
    </row>
    <row r="20" customFormat="false" ht="18.75" hidden="false" customHeight="true" outlineLevel="0" collapsed="false">
      <c r="A20" s="23" t="s">
        <v>88</v>
      </c>
      <c r="B20" s="29" t="n">
        <v>32000</v>
      </c>
      <c r="C20" s="29" t="n">
        <v>28000</v>
      </c>
      <c r="D20" s="30" t="n">
        <f aca="false">SUM($B$19:B20)</f>
        <v>58000</v>
      </c>
      <c r="E20" s="30" t="n">
        <f aca="false">SUM($C$19:C20)</f>
        <v>50000</v>
      </c>
      <c r="F20" s="32" t="n">
        <f aca="false">IF(D20=0,0,E20/D20)</f>
        <v>0.862068965517241</v>
      </c>
    </row>
    <row r="21" customFormat="false" ht="18.75" hidden="false" customHeight="true" outlineLevel="0" collapsed="false">
      <c r="A21" s="6" t="s">
        <v>89</v>
      </c>
      <c r="B21" s="25" t="n">
        <v>36000</v>
      </c>
      <c r="C21" s="25" t="n">
        <v>33000</v>
      </c>
      <c r="D21" s="26" t="n">
        <f aca="false">SUM($B$19:B21)</f>
        <v>94000</v>
      </c>
      <c r="E21" s="26" t="n">
        <f aca="false">SUM($C$19:C21)</f>
        <v>83000</v>
      </c>
      <c r="F21" s="28" t="n">
        <f aca="false">IF(D21=0,0,E21/D21)</f>
        <v>0.882978723404255</v>
      </c>
    </row>
    <row r="22" customFormat="false" ht="18.75" hidden="false" customHeight="true" outlineLevel="0" collapsed="false">
      <c r="A22" s="23" t="s">
        <v>90</v>
      </c>
      <c r="B22" s="29" t="n">
        <v>38000</v>
      </c>
      <c r="C22" s="29" t="n">
        <v>36000</v>
      </c>
      <c r="D22" s="30" t="n">
        <f aca="false">SUM($B$19:B22)</f>
        <v>132000</v>
      </c>
      <c r="E22" s="30" t="n">
        <f aca="false">SUM($C$19:C22)</f>
        <v>119000</v>
      </c>
      <c r="F22" s="32" t="n">
        <f aca="false">IF(D22=0,0,E22/D22)</f>
        <v>0.901515151515152</v>
      </c>
    </row>
    <row r="23" customFormat="false" ht="18.75" hidden="false" customHeight="true" outlineLevel="0" collapsed="false">
      <c r="A23" s="6" t="s">
        <v>91</v>
      </c>
      <c r="B23" s="25" t="n">
        <v>40000</v>
      </c>
      <c r="C23" s="25" t="n">
        <v>35000</v>
      </c>
      <c r="D23" s="26" t="n">
        <f aca="false">SUM($B$19:B23)</f>
        <v>172000</v>
      </c>
      <c r="E23" s="26" t="n">
        <f aca="false">SUM($C$19:C23)</f>
        <v>154000</v>
      </c>
      <c r="F23" s="28" t="n">
        <f aca="false">IF(D23=0,0,E23/D23)</f>
        <v>0.895348837209302</v>
      </c>
    </row>
    <row r="24" customFormat="false" ht="18.75" hidden="false" customHeight="true" outlineLevel="0" collapsed="false">
      <c r="A24" s="23" t="s">
        <v>92</v>
      </c>
      <c r="B24" s="29" t="n">
        <v>38000</v>
      </c>
      <c r="C24" s="29" t="n">
        <v>33700</v>
      </c>
      <c r="D24" s="30" t="n">
        <f aca="false">SUM($B$19:B24)</f>
        <v>210000</v>
      </c>
      <c r="E24" s="30" t="n">
        <f aca="false">SUM($C$19:C24)</f>
        <v>187700</v>
      </c>
      <c r="F24" s="32" t="n">
        <f aca="false">IF(D24=0,0,E24/D24)</f>
        <v>0.893809523809524</v>
      </c>
    </row>
    <row r="25" customFormat="false" ht="18.75" hidden="false" customHeight="true" outlineLevel="0" collapsed="false">
      <c r="A25" s="6" t="s">
        <v>93</v>
      </c>
      <c r="B25" s="25" t="n">
        <v>36000</v>
      </c>
      <c r="C25" s="6"/>
      <c r="D25" s="26" t="n">
        <f aca="false">SUM($B$19:B25)</f>
        <v>246000</v>
      </c>
      <c r="E25" s="6"/>
      <c r="F25" s="6"/>
    </row>
    <row r="26" customFormat="false" ht="18.75" hidden="false" customHeight="true" outlineLevel="0" collapsed="false">
      <c r="A26" s="23" t="s">
        <v>94</v>
      </c>
      <c r="B26" s="29" t="n">
        <v>32000</v>
      </c>
      <c r="C26" s="23"/>
      <c r="D26" s="30" t="n">
        <f aca="false">SUM($B$19:B26)</f>
        <v>278000</v>
      </c>
      <c r="E26" s="23"/>
      <c r="F26" s="23"/>
    </row>
    <row r="27" customFormat="false" ht="18.75" hidden="false" customHeight="true" outlineLevel="0" collapsed="false">
      <c r="A27" s="6" t="s">
        <v>95</v>
      </c>
      <c r="B27" s="25" t="n">
        <v>30000</v>
      </c>
      <c r="C27" s="6"/>
      <c r="D27" s="26" t="n">
        <f aca="false">SUM($B$19:B27)</f>
        <v>308000</v>
      </c>
      <c r="E27" s="6"/>
      <c r="F27" s="6"/>
    </row>
    <row r="28" customFormat="false" ht="18.75" hidden="false" customHeight="true" outlineLevel="0" collapsed="false">
      <c r="A28" s="23" t="s">
        <v>96</v>
      </c>
      <c r="B28" s="29" t="n">
        <v>28000</v>
      </c>
      <c r="C28" s="23"/>
      <c r="D28" s="30" t="n">
        <f aca="false">SUM($B$19:B28)</f>
        <v>336000</v>
      </c>
      <c r="E28" s="23"/>
      <c r="F28" s="23"/>
    </row>
    <row r="29" customFormat="false" ht="18.75" hidden="false" customHeight="true" outlineLevel="0" collapsed="false">
      <c r="A29" s="6" t="s">
        <v>97</v>
      </c>
      <c r="B29" s="25" t="n">
        <v>26000</v>
      </c>
      <c r="C29" s="6"/>
      <c r="D29" s="26" t="n">
        <f aca="false">SUM($B$19:B29)</f>
        <v>362000</v>
      </c>
      <c r="E29" s="6"/>
      <c r="F29" s="6"/>
    </row>
    <row r="30" customFormat="false" ht="18.75" hidden="false" customHeight="true" outlineLevel="0" collapsed="false">
      <c r="A30" s="23" t="s">
        <v>98</v>
      </c>
      <c r="B30" s="29" t="n">
        <v>26000</v>
      </c>
      <c r="C30" s="23"/>
      <c r="D30" s="30" t="n">
        <f aca="false">SUM($B$19:B30)</f>
        <v>388000</v>
      </c>
      <c r="E30" s="23"/>
      <c r="F30" s="23"/>
    </row>
    <row r="31" customFormat="false" ht="21.75" hidden="false" customHeight="true" outlineLevel="0" collapsed="false">
      <c r="A31" s="33" t="s">
        <v>99</v>
      </c>
      <c r="B31" s="34" t="n">
        <f aca="false">SUM(B19:B30)</f>
        <v>388000</v>
      </c>
      <c r="C31" s="34" t="n">
        <f aca="false">SUM(C19:C30)</f>
        <v>187700</v>
      </c>
      <c r="D31" s="36"/>
      <c r="E31" s="36"/>
      <c r="F31" s="36"/>
    </row>
  </sheetData>
  <mergeCells count="4">
    <mergeCell ref="A1:H1"/>
    <mergeCell ref="A2:H2"/>
    <mergeCell ref="A5:H5"/>
    <mergeCell ref="A17:H17"/>
  </mergeCells>
  <conditionalFormatting sqref="G7:G14">
    <cfRule type="cellIs" priority="2" operator="lessThan" aboveAverage="0" equalAverage="0" bottom="0" percent="0" rank="0" text="" dxfId="4">
      <formula>0</formula>
    </cfRule>
    <cfRule type="cellIs" priority="3" operator="greaterThanOrEqual" aboveAverage="0" equalAverage="0" bottom="0" percent="0" rank="0" text="" dxfId="5">
      <formula>0</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D8A"/>
    <pageSetUpPr fitToPage="false"/>
  </sheetPr>
  <dimension ref="A1:J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6" topLeftCell="A7"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6"/>
    <col collapsed="false" customWidth="true" hidden="false" outlineLevel="0" max="2" min="2" style="0" width="30"/>
    <col collapsed="false" customWidth="true" hidden="false" outlineLevel="0" max="3" min="3" style="0" width="16"/>
    <col collapsed="false" customWidth="true" hidden="false" outlineLevel="0" max="4" min="4" style="0" width="18"/>
    <col collapsed="false" customWidth="true" hidden="false" outlineLevel="0" max="6" min="5" style="0" width="13"/>
    <col collapsed="false" customWidth="true" hidden="false" outlineLevel="0" max="7" min="7" style="0" width="16"/>
    <col collapsed="false" customWidth="true" hidden="false" outlineLevel="0" max="8" min="8" style="0" width="12"/>
    <col collapsed="false" customWidth="true" hidden="false" outlineLevel="0" max="10" min="9" style="0" width="15"/>
  </cols>
  <sheetData>
    <row r="1" customFormat="false" ht="39.75" hidden="false" customHeight="true" outlineLevel="0" collapsed="false">
      <c r="A1" s="1" t="s">
        <v>100</v>
      </c>
      <c r="B1" s="1"/>
      <c r="C1" s="1"/>
      <c r="D1" s="1"/>
      <c r="E1" s="1"/>
      <c r="F1" s="1"/>
      <c r="G1" s="1"/>
      <c r="H1" s="1"/>
      <c r="I1" s="1"/>
      <c r="J1" s="1"/>
    </row>
    <row r="2" customFormat="false" ht="19.5" hidden="false" customHeight="true" outlineLevel="0" collapsed="false">
      <c r="A2" s="2" t="s">
        <v>101</v>
      </c>
      <c r="B2" s="2"/>
      <c r="C2" s="2"/>
      <c r="D2" s="2"/>
      <c r="E2" s="2"/>
      <c r="F2" s="2"/>
      <c r="G2" s="2"/>
      <c r="H2" s="2"/>
      <c r="I2" s="2"/>
      <c r="J2" s="2"/>
    </row>
    <row r="3" customFormat="false" ht="6" hidden="false" customHeight="true" outlineLevel="0" collapsed="false">
      <c r="A3" s="3"/>
      <c r="B3" s="3"/>
      <c r="C3" s="3"/>
      <c r="D3" s="3"/>
      <c r="E3" s="3"/>
      <c r="F3" s="3"/>
      <c r="G3" s="3"/>
      <c r="H3" s="3"/>
      <c r="I3" s="3"/>
      <c r="J3" s="3"/>
    </row>
    <row r="5" customFormat="false" ht="24" hidden="false" customHeight="true" outlineLevel="0" collapsed="false">
      <c r="A5" s="4" t="s">
        <v>102</v>
      </c>
      <c r="B5" s="4"/>
      <c r="C5" s="4"/>
      <c r="D5" s="4"/>
      <c r="E5" s="4"/>
      <c r="F5" s="4"/>
      <c r="G5" s="4"/>
      <c r="H5" s="4"/>
      <c r="I5" s="4"/>
      <c r="J5" s="4"/>
    </row>
    <row r="6" customFormat="false" ht="30" hidden="false" customHeight="true" outlineLevel="0" collapsed="false">
      <c r="A6" s="19" t="s">
        <v>103</v>
      </c>
      <c r="B6" s="19" t="s">
        <v>104</v>
      </c>
      <c r="C6" s="19" t="s">
        <v>8</v>
      </c>
      <c r="D6" s="19" t="s">
        <v>105</v>
      </c>
      <c r="E6" s="19" t="s">
        <v>106</v>
      </c>
      <c r="F6" s="19" t="s">
        <v>107</v>
      </c>
      <c r="G6" s="19" t="s">
        <v>5</v>
      </c>
      <c r="H6" s="19" t="s">
        <v>108</v>
      </c>
      <c r="I6" s="19" t="s">
        <v>67</v>
      </c>
      <c r="J6" s="19" t="s">
        <v>11</v>
      </c>
    </row>
    <row r="7" customFormat="false" ht="19.5" hidden="false" customHeight="true" outlineLevel="0" collapsed="false">
      <c r="A7" s="37" t="s">
        <v>109</v>
      </c>
      <c r="B7" s="6" t="s">
        <v>110</v>
      </c>
      <c r="C7" s="38" t="s">
        <v>111</v>
      </c>
      <c r="D7" s="6" t="s">
        <v>33</v>
      </c>
      <c r="E7" s="39" t="n">
        <v>46034</v>
      </c>
      <c r="F7" s="39" t="n">
        <v>46066</v>
      </c>
      <c r="G7" s="38" t="s">
        <v>112</v>
      </c>
      <c r="H7" s="40" t="n">
        <v>1</v>
      </c>
      <c r="I7" s="25" t="n">
        <v>24000</v>
      </c>
      <c r="J7" s="25" t="n">
        <v>23200</v>
      </c>
    </row>
    <row r="8" customFormat="false" ht="19.5" hidden="false" customHeight="true" outlineLevel="0" collapsed="false">
      <c r="A8" s="41" t="s">
        <v>113</v>
      </c>
      <c r="B8" s="23" t="s">
        <v>114</v>
      </c>
      <c r="C8" s="42" t="s">
        <v>115</v>
      </c>
      <c r="D8" s="23" t="s">
        <v>51</v>
      </c>
      <c r="E8" s="43" t="n">
        <v>46069</v>
      </c>
      <c r="F8" s="43" t="n">
        <v>46115</v>
      </c>
      <c r="G8" s="42" t="s">
        <v>112</v>
      </c>
      <c r="H8" s="44" t="n">
        <v>1</v>
      </c>
      <c r="I8" s="29" t="n">
        <v>46000</v>
      </c>
      <c r="J8" s="29" t="n">
        <v>44800</v>
      </c>
    </row>
    <row r="9" customFormat="false" ht="19.5" hidden="false" customHeight="true" outlineLevel="0" collapsed="false">
      <c r="A9" s="37" t="s">
        <v>116</v>
      </c>
      <c r="B9" s="6" t="s">
        <v>117</v>
      </c>
      <c r="C9" s="38" t="s">
        <v>115</v>
      </c>
      <c r="D9" s="6" t="s">
        <v>51</v>
      </c>
      <c r="E9" s="39" t="n">
        <v>46118</v>
      </c>
      <c r="F9" s="39" t="n">
        <v>46171</v>
      </c>
      <c r="G9" s="38" t="s">
        <v>112</v>
      </c>
      <c r="H9" s="40" t="n">
        <v>1</v>
      </c>
      <c r="I9" s="25" t="n">
        <v>52000</v>
      </c>
      <c r="J9" s="25" t="n">
        <v>51500</v>
      </c>
    </row>
    <row r="10" customFormat="false" ht="19.5" hidden="false" customHeight="true" outlineLevel="0" collapsed="false">
      <c r="A10" s="41" t="s">
        <v>118</v>
      </c>
      <c r="B10" s="23" t="s">
        <v>119</v>
      </c>
      <c r="C10" s="42" t="s">
        <v>43</v>
      </c>
      <c r="D10" s="23" t="s">
        <v>57</v>
      </c>
      <c r="E10" s="43" t="n">
        <v>46174</v>
      </c>
      <c r="F10" s="43" t="n">
        <v>46290</v>
      </c>
      <c r="G10" s="42" t="s">
        <v>41</v>
      </c>
      <c r="H10" s="44" t="n">
        <v>0.55</v>
      </c>
      <c r="I10" s="29" t="n">
        <v>118000</v>
      </c>
      <c r="J10" s="29" t="n">
        <v>61000</v>
      </c>
    </row>
    <row r="11" customFormat="false" ht="19.5" hidden="false" customHeight="true" outlineLevel="0" collapsed="false">
      <c r="A11" s="37" t="s">
        <v>120</v>
      </c>
      <c r="B11" s="6" t="s">
        <v>121</v>
      </c>
      <c r="C11" s="38" t="s">
        <v>43</v>
      </c>
      <c r="D11" s="6" t="s">
        <v>60</v>
      </c>
      <c r="E11" s="39" t="n">
        <v>46293</v>
      </c>
      <c r="F11" s="39" t="n">
        <v>46332</v>
      </c>
      <c r="G11" s="38" t="s">
        <v>122</v>
      </c>
      <c r="H11" s="40" t="n">
        <v>0</v>
      </c>
      <c r="I11" s="25" t="n">
        <v>38000</v>
      </c>
      <c r="J11" s="25" t="n">
        <v>0</v>
      </c>
    </row>
    <row r="12" customFormat="false" ht="19.5" hidden="false" customHeight="true" outlineLevel="0" collapsed="false">
      <c r="A12" s="41" t="s">
        <v>123</v>
      </c>
      <c r="B12" s="23" t="s">
        <v>124</v>
      </c>
      <c r="C12" s="42" t="s">
        <v>43</v>
      </c>
      <c r="D12" s="23" t="s">
        <v>54</v>
      </c>
      <c r="E12" s="43" t="n">
        <v>46335</v>
      </c>
      <c r="F12" s="43" t="n">
        <v>46360</v>
      </c>
      <c r="G12" s="42" t="s">
        <v>122</v>
      </c>
      <c r="H12" s="44" t="n">
        <v>0</v>
      </c>
      <c r="I12" s="29" t="n">
        <v>44000</v>
      </c>
      <c r="J12" s="29" t="n">
        <v>0</v>
      </c>
    </row>
    <row r="13" customFormat="false" ht="19.5" hidden="false" customHeight="true" outlineLevel="0" collapsed="false">
      <c r="A13" s="37" t="s">
        <v>125</v>
      </c>
      <c r="B13" s="6" t="s">
        <v>126</v>
      </c>
      <c r="C13" s="38" t="s">
        <v>127</v>
      </c>
      <c r="D13" s="6" t="s">
        <v>33</v>
      </c>
      <c r="E13" s="39" t="n">
        <v>46363</v>
      </c>
      <c r="F13" s="39" t="n">
        <v>46374</v>
      </c>
      <c r="G13" s="38" t="s">
        <v>122</v>
      </c>
      <c r="H13" s="40" t="n">
        <v>0</v>
      </c>
      <c r="I13" s="25" t="n">
        <v>18000</v>
      </c>
      <c r="J13" s="25" t="n">
        <v>0</v>
      </c>
    </row>
    <row r="14" customFormat="false" ht="21.75" hidden="false" customHeight="true" outlineLevel="0" collapsed="false">
      <c r="A14" s="45" t="s">
        <v>128</v>
      </c>
      <c r="B14" s="45"/>
      <c r="C14" s="45"/>
      <c r="D14" s="45"/>
      <c r="E14" s="45"/>
      <c r="F14" s="45"/>
      <c r="G14" s="45"/>
      <c r="H14" s="45"/>
      <c r="I14" s="34" t="n">
        <f aca="false">SUM(I7:I13)</f>
        <v>340000</v>
      </c>
      <c r="J14" s="34" t="n">
        <f aca="false">SUM(J7:J13)</f>
        <v>180500</v>
      </c>
    </row>
    <row r="16" customFormat="false" ht="24" hidden="false" customHeight="true" outlineLevel="0" collapsed="false">
      <c r="A16" s="4" t="s">
        <v>129</v>
      </c>
      <c r="B16" s="4"/>
      <c r="C16" s="4"/>
      <c r="D16" s="4"/>
      <c r="E16" s="4"/>
      <c r="F16" s="4"/>
      <c r="G16" s="4"/>
      <c r="H16" s="4"/>
      <c r="I16" s="4"/>
      <c r="J16" s="4"/>
    </row>
    <row r="17" customFormat="false" ht="30" hidden="false" customHeight="true" outlineLevel="0" collapsed="false">
      <c r="A17" s="19" t="s">
        <v>103</v>
      </c>
      <c r="B17" s="19" t="s">
        <v>130</v>
      </c>
      <c r="C17" s="19" t="s">
        <v>131</v>
      </c>
      <c r="D17" s="19" t="s">
        <v>132</v>
      </c>
      <c r="E17" s="19" t="s">
        <v>5</v>
      </c>
      <c r="F17" s="19" t="s">
        <v>133</v>
      </c>
      <c r="G17" s="19" t="s">
        <v>134</v>
      </c>
      <c r="H17" s="19"/>
      <c r="I17" s="19"/>
      <c r="J17" s="19"/>
    </row>
    <row r="18" customFormat="false" ht="19.5" hidden="false" customHeight="true" outlineLevel="0" collapsed="false">
      <c r="A18" s="37" t="s">
        <v>135</v>
      </c>
      <c r="B18" s="6" t="s">
        <v>136</v>
      </c>
      <c r="C18" s="39" t="n">
        <v>46034</v>
      </c>
      <c r="D18" s="46" t="n">
        <v>46034</v>
      </c>
      <c r="E18" s="38" t="s">
        <v>137</v>
      </c>
      <c r="F18" s="13" t="str">
        <f aca="false">IF(E18="Erreicht","●",IF(E18="Geplant","●",IF(E18="Gefährdet","●",IF(E18="Verzögert","●",""))))</f>
        <v>●</v>
      </c>
      <c r="G18" s="21" t="s">
        <v>138</v>
      </c>
      <c r="H18" s="21"/>
      <c r="I18" s="21"/>
      <c r="J18" s="21"/>
    </row>
    <row r="19" customFormat="false" ht="19.5" hidden="false" customHeight="true" outlineLevel="0" collapsed="false">
      <c r="A19" s="41" t="s">
        <v>139</v>
      </c>
      <c r="B19" s="23" t="s">
        <v>140</v>
      </c>
      <c r="C19" s="43" t="n">
        <v>46115</v>
      </c>
      <c r="D19" s="47" t="n">
        <v>46115</v>
      </c>
      <c r="E19" s="42" t="s">
        <v>137</v>
      </c>
      <c r="F19" s="48" t="str">
        <f aca="false">IF(E19="Erreicht","●",IF(E19="Geplant","●",IF(E19="Gefährdet","●",IF(E19="Verzögert","●",""))))</f>
        <v>●</v>
      </c>
      <c r="G19" s="24" t="s">
        <v>141</v>
      </c>
      <c r="H19" s="24"/>
      <c r="I19" s="24"/>
      <c r="J19" s="24"/>
    </row>
    <row r="20" customFormat="false" ht="19.5" hidden="false" customHeight="true" outlineLevel="0" collapsed="false">
      <c r="A20" s="37" t="s">
        <v>142</v>
      </c>
      <c r="B20" s="6" t="s">
        <v>143</v>
      </c>
      <c r="C20" s="39" t="n">
        <v>46171</v>
      </c>
      <c r="D20" s="46" t="n">
        <v>46175</v>
      </c>
      <c r="E20" s="38" t="s">
        <v>137</v>
      </c>
      <c r="F20" s="13" t="str">
        <f aca="false">IF(E20="Erreicht","●",IF(E20="Geplant","●",IF(E20="Gefährdet","●",IF(E20="Verzögert","●",""))))</f>
        <v>●</v>
      </c>
      <c r="G20" s="21" t="s">
        <v>144</v>
      </c>
      <c r="H20" s="21"/>
      <c r="I20" s="21"/>
      <c r="J20" s="21"/>
    </row>
    <row r="21" customFormat="false" ht="19.5" hidden="false" customHeight="true" outlineLevel="0" collapsed="false">
      <c r="A21" s="41" t="s">
        <v>145</v>
      </c>
      <c r="B21" s="23" t="s">
        <v>146</v>
      </c>
      <c r="C21" s="43" t="n">
        <v>46290</v>
      </c>
      <c r="D21" s="47" t="n">
        <v>46297</v>
      </c>
      <c r="E21" s="42" t="s">
        <v>147</v>
      </c>
      <c r="F21" s="48" t="str">
        <f aca="false">IF(E21="Erreicht","●",IF(E21="Geplant","●",IF(E21="Gefährdet","●",IF(E21="Verzögert","●",""))))</f>
        <v>●</v>
      </c>
      <c r="G21" s="24" t="s">
        <v>148</v>
      </c>
      <c r="H21" s="24"/>
      <c r="I21" s="24"/>
      <c r="J21" s="24"/>
    </row>
    <row r="22" customFormat="false" ht="19.5" hidden="false" customHeight="true" outlineLevel="0" collapsed="false">
      <c r="A22" s="37" t="s">
        <v>149</v>
      </c>
      <c r="B22" s="6" t="s">
        <v>150</v>
      </c>
      <c r="C22" s="39" t="n">
        <v>46332</v>
      </c>
      <c r="D22" s="46" t="n">
        <v>46332</v>
      </c>
      <c r="E22" s="38" t="s">
        <v>151</v>
      </c>
      <c r="F22" s="13" t="str">
        <f aca="false">IF(E22="Erreicht","●",IF(E22="Geplant","●",IF(E22="Gefährdet","●",IF(E22="Verzögert","●",""))))</f>
        <v>●</v>
      </c>
      <c r="G22" s="21" t="s">
        <v>152</v>
      </c>
      <c r="H22" s="21"/>
      <c r="I22" s="21"/>
      <c r="J22" s="21"/>
    </row>
    <row r="23" customFormat="false" ht="19.5" hidden="false" customHeight="true" outlineLevel="0" collapsed="false">
      <c r="A23" s="41" t="s">
        <v>153</v>
      </c>
      <c r="B23" s="23" t="s">
        <v>154</v>
      </c>
      <c r="C23" s="43" t="n">
        <v>46374</v>
      </c>
      <c r="D23" s="47" t="n">
        <v>46374</v>
      </c>
      <c r="E23" s="42" t="s">
        <v>151</v>
      </c>
      <c r="F23" s="48" t="str">
        <f aca="false">IF(E23="Erreicht","●",IF(E23="Geplant","●",IF(E23="Gefährdet","●",IF(E23="Verzögert","●",""))))</f>
        <v>●</v>
      </c>
      <c r="G23" s="24" t="s">
        <v>155</v>
      </c>
      <c r="H23" s="24"/>
      <c r="I23" s="24"/>
      <c r="J23" s="24"/>
    </row>
  </sheetData>
  <mergeCells count="12">
    <mergeCell ref="A1:J1"/>
    <mergeCell ref="A2:J2"/>
    <mergeCell ref="A5:J5"/>
    <mergeCell ref="A14:H14"/>
    <mergeCell ref="A16:J16"/>
    <mergeCell ref="G17:J17"/>
    <mergeCell ref="G18:J18"/>
    <mergeCell ref="G19:J19"/>
    <mergeCell ref="G20:J20"/>
    <mergeCell ref="G21:J21"/>
    <mergeCell ref="G22:J22"/>
    <mergeCell ref="G23:J23"/>
  </mergeCells>
  <conditionalFormatting sqref="H7:H13">
    <cfRule type="dataBar" priority="2">
      <dataBar showValue="1" minLength="10" maxLength="90">
        <cfvo type="num" val="0"/>
        <cfvo type="num" val="1"/>
        <color rgb="FF2E7D8A"/>
      </dataBar>
      <extLst>
        <ext xmlns:x14="http://schemas.microsoft.com/office/spreadsheetml/2009/9/main" uri="{B025F937-C7B1-47D3-B67F-A62EFF666E3E}">
          <x14:id>{CBC748C7-21BB-438B-BFD8-7CEFEFD0D29F}</x14:id>
        </ext>
      </extLst>
    </cfRule>
  </conditionalFormatting>
  <conditionalFormatting sqref="G7:G13">
    <cfRule type="expression" priority="3" aboveAverage="0" equalAverage="0" bottom="0" percent="0" rank="0" text="" dxfId="5">
      <formula>EXACT(G7,"Abgeschlossen")</formula>
    </cfRule>
    <cfRule type="expression" priority="4" aboveAverage="0" equalAverage="0" bottom="0" percent="0" rank="0" text="" dxfId="6">
      <formula>EXACT(G7,"In Bearbeitung")</formula>
    </cfRule>
    <cfRule type="expression" priority="5" aboveAverage="0" equalAverage="0" bottom="0" percent="0" rank="0" text="" dxfId="4">
      <formula>EXACT(G7,"Verzögert")</formula>
    </cfRule>
    <cfRule type="expression" priority="6" aboveAverage="0" equalAverage="0" bottom="0" percent="0" rank="0" text="" dxfId="7">
      <formula>EXACT(G7,"Offen")</formula>
    </cfRule>
  </conditionalFormatting>
  <conditionalFormatting sqref="E18:E23">
    <cfRule type="expression" priority="7" aboveAverage="0" equalAverage="0" bottom="0" percent="0" rank="0" text="" dxfId="5">
      <formula>EXACT(E18,"Erreicht")</formula>
    </cfRule>
    <cfRule type="expression" priority="8" aboveAverage="0" equalAverage="0" bottom="0" percent="0" rank="0" text="" dxfId="7">
      <formula>EXACT(E18,"Geplant")</formula>
    </cfRule>
    <cfRule type="expression" priority="9" aboveAverage="0" equalAverage="0" bottom="0" percent="0" rank="0" text="" dxfId="6">
      <formula>EXACT(E18,"Gefährdet")</formula>
    </cfRule>
    <cfRule type="expression" priority="10" aboveAverage="0" equalAverage="0" bottom="0" percent="0" rank="0" text="" dxfId="4">
      <formula>EXACT(E18,"Verzögert")</formula>
    </cfRule>
  </conditionalFormatting>
  <conditionalFormatting sqref="F18:F23">
    <cfRule type="expression" priority="11" aboveAverage="0" equalAverage="0" bottom="0" percent="0" rank="0" text="" dxfId="8">
      <formula>EXACT($E18,"Erreicht")</formula>
    </cfRule>
    <cfRule type="expression" priority="12" aboveAverage="0" equalAverage="0" bottom="0" percent="0" rank="0" text="" dxfId="9">
      <formula>EXACT($E18,"Geplant")</formula>
    </cfRule>
    <cfRule type="expression" priority="13" aboveAverage="0" equalAverage="0" bottom="0" percent="0" rank="0" text="" dxfId="10">
      <formula>EXACT($E18,"Gefährdet")</formula>
    </cfRule>
    <cfRule type="expression" priority="14" aboveAverage="0" equalAverage="0" bottom="0" percent="0" rank="0" text="" dxfId="11">
      <formula>EXACT($E18,"Verzögert")</formula>
    </cfRule>
  </conditionalFormatting>
  <dataValidations count="2">
    <dataValidation allowBlank="true" errorStyle="stop" operator="between" showDropDown="false" showErrorMessage="false" showInputMessage="false" sqref="G7:G13" type="list">
      <formula1>"Offen,In Bearbeitung,Abgeschlossen,Verzögert"</formula1>
      <formula2>0</formula2>
    </dataValidation>
    <dataValidation allowBlank="true" errorStyle="stop" operator="between" showDropDown="false" showErrorMessage="false" showInputMessage="false" sqref="E18:E23" type="list">
      <formula1>"Geplant,Erreicht,Gefährdet,Verzögert"</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extLst>
    <ext xmlns:x14="http://schemas.microsoft.com/office/spreadsheetml/2009/9/main" uri="{78C0D931-6437-407d-A8EE-F0AAD7539E65}">
      <x14:conditionalFormattings>
        <x14:conditionalFormatting xmlns:xm="http://schemas.microsoft.com/office/excel/2006/main">
          <x14:cfRule type="dataBar" id="{CBC748C7-21BB-438B-BFD8-7CEFEFD0D29F}">
            <x14:dataBar minLength="10" maxLength="90" axisPosition="none" gradient="true">
              <x14:cfvo type="num">
                <xm:f>0</xm:f>
              </x14:cfvo>
              <x14:cfvo type="num">
                <xm:f>1</xm:f>
              </x14:cfvo>
              <x14:negativeFillColor rgb="FF2E7D8A"/>
              <x14:axisColor rgb="FF000000"/>
            </x14:dataBar>
          </x14:cfRule>
          <xm:sqref>H7:H13</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D8A"/>
    <pageSetUpPr fitToPage="false"/>
  </sheetPr>
  <dimension ref="A1:J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6" topLeftCell="A7"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6"/>
    <col collapsed="false" customWidth="true" hidden="false" outlineLevel="0" max="2" min="2" style="0" width="34"/>
    <col collapsed="false" customWidth="true" hidden="false" outlineLevel="0" max="3" min="3" style="0" width="18"/>
    <col collapsed="false" customWidth="true" hidden="false" outlineLevel="0" max="4" min="4" style="0" width="13"/>
    <col collapsed="false" customWidth="true" hidden="false" outlineLevel="0" max="5" min="5" style="0" width="12"/>
    <col collapsed="false" customWidth="true" hidden="false" outlineLevel="0" max="6" min="6" style="0" width="13"/>
    <col collapsed="false" customWidth="true" hidden="false" outlineLevel="0" max="7" min="7" style="0" width="16"/>
    <col collapsed="false" customWidth="true" hidden="false" outlineLevel="0" max="8" min="8" style="0" width="30"/>
    <col collapsed="false" customWidth="true" hidden="false" outlineLevel="0" max="9" min="9" style="0" width="17"/>
    <col collapsed="false" customWidth="true" hidden="false" outlineLevel="0" max="10" min="10" style="0" width="14"/>
  </cols>
  <sheetData>
    <row r="1" customFormat="false" ht="39.75" hidden="false" customHeight="true" outlineLevel="0" collapsed="false">
      <c r="A1" s="1" t="s">
        <v>156</v>
      </c>
      <c r="B1" s="1"/>
      <c r="C1" s="1"/>
      <c r="D1" s="1"/>
      <c r="E1" s="1"/>
      <c r="F1" s="1"/>
      <c r="G1" s="1"/>
      <c r="H1" s="1"/>
      <c r="I1" s="1"/>
      <c r="J1" s="1"/>
    </row>
    <row r="2" customFormat="false" ht="19.5" hidden="false" customHeight="true" outlineLevel="0" collapsed="false">
      <c r="A2" s="2" t="s">
        <v>157</v>
      </c>
      <c r="B2" s="2"/>
      <c r="C2" s="2"/>
      <c r="D2" s="2"/>
      <c r="E2" s="2"/>
      <c r="F2" s="2"/>
      <c r="G2" s="2"/>
      <c r="H2" s="2"/>
      <c r="I2" s="2"/>
      <c r="J2" s="2"/>
    </row>
    <row r="3" customFormat="false" ht="6" hidden="false" customHeight="true" outlineLevel="0" collapsed="false">
      <c r="A3" s="3"/>
      <c r="B3" s="3"/>
      <c r="C3" s="3"/>
      <c r="D3" s="3"/>
      <c r="E3" s="3"/>
      <c r="F3" s="3"/>
      <c r="G3" s="3"/>
      <c r="H3" s="3"/>
      <c r="I3" s="3"/>
      <c r="J3" s="3"/>
    </row>
    <row r="5" customFormat="false" ht="24" hidden="false" customHeight="true" outlineLevel="0" collapsed="false">
      <c r="A5" s="4" t="s">
        <v>158</v>
      </c>
      <c r="B5" s="4"/>
      <c r="C5" s="4"/>
      <c r="D5" s="4"/>
      <c r="E5" s="4"/>
      <c r="F5" s="4"/>
      <c r="G5" s="4"/>
      <c r="H5" s="4"/>
      <c r="I5" s="4"/>
      <c r="J5" s="4"/>
    </row>
    <row r="6" customFormat="false" ht="30" hidden="false" customHeight="true" outlineLevel="0" collapsed="false">
      <c r="A6" s="19" t="s">
        <v>103</v>
      </c>
      <c r="B6" s="19" t="s">
        <v>159</v>
      </c>
      <c r="C6" s="19" t="s">
        <v>160</v>
      </c>
      <c r="D6" s="19" t="s">
        <v>161</v>
      </c>
      <c r="E6" s="19" t="s">
        <v>162</v>
      </c>
      <c r="F6" s="19" t="s">
        <v>163</v>
      </c>
      <c r="G6" s="19" t="s">
        <v>164</v>
      </c>
      <c r="H6" s="19" t="s">
        <v>165</v>
      </c>
      <c r="I6" s="19" t="s">
        <v>105</v>
      </c>
      <c r="J6" s="19" t="s">
        <v>5</v>
      </c>
    </row>
    <row r="7" customFormat="false" ht="19.5" hidden="false" customHeight="true" outlineLevel="0" collapsed="false">
      <c r="A7" s="37" t="s">
        <v>166</v>
      </c>
      <c r="B7" s="6" t="s">
        <v>167</v>
      </c>
      <c r="C7" s="38" t="s">
        <v>168</v>
      </c>
      <c r="D7" s="49" t="n">
        <v>4</v>
      </c>
      <c r="E7" s="49" t="n">
        <v>4</v>
      </c>
      <c r="F7" s="13" t="n">
        <f aca="false">D7*E7</f>
        <v>16</v>
      </c>
      <c r="G7" s="50" t="str">
        <f aca="false">IF(F7&gt;=15,"Hoch",IF(F7&gt;=8,"Mittel","Gering"))</f>
        <v>Hoch</v>
      </c>
      <c r="H7" s="6" t="s">
        <v>169</v>
      </c>
      <c r="I7" s="6" t="s">
        <v>33</v>
      </c>
      <c r="J7" s="38" t="s">
        <v>170</v>
      </c>
    </row>
    <row r="8" customFormat="false" ht="19.5" hidden="false" customHeight="true" outlineLevel="0" collapsed="false">
      <c r="A8" s="41" t="s">
        <v>171</v>
      </c>
      <c r="B8" s="23" t="s">
        <v>172</v>
      </c>
      <c r="C8" s="42" t="s">
        <v>173</v>
      </c>
      <c r="D8" s="51" t="n">
        <v>3</v>
      </c>
      <c r="E8" s="51" t="n">
        <v>4</v>
      </c>
      <c r="F8" s="52" t="n">
        <f aca="false">D8*E8</f>
        <v>12</v>
      </c>
      <c r="G8" s="48" t="str">
        <f aca="false">IF(F8&gt;=15,"Hoch",IF(F8&gt;=8,"Mittel","Gering"))</f>
        <v>Mittel</v>
      </c>
      <c r="H8" s="23" t="s">
        <v>174</v>
      </c>
      <c r="I8" s="23" t="s">
        <v>54</v>
      </c>
      <c r="J8" s="42" t="s">
        <v>122</v>
      </c>
    </row>
    <row r="9" customFormat="false" ht="19.5" hidden="false" customHeight="true" outlineLevel="0" collapsed="false">
      <c r="A9" s="37" t="s">
        <v>175</v>
      </c>
      <c r="B9" s="6" t="s">
        <v>176</v>
      </c>
      <c r="C9" s="38" t="s">
        <v>177</v>
      </c>
      <c r="D9" s="49" t="n">
        <v>3</v>
      </c>
      <c r="E9" s="49" t="n">
        <v>3</v>
      </c>
      <c r="F9" s="13" t="n">
        <f aca="false">D9*E9</f>
        <v>9</v>
      </c>
      <c r="G9" s="50" t="str">
        <f aca="false">IF(F9&gt;=15,"Hoch",IF(F9&gt;=8,"Mittel","Gering"))</f>
        <v>Mittel</v>
      </c>
      <c r="H9" s="6" t="s">
        <v>178</v>
      </c>
      <c r="I9" s="6" t="s">
        <v>51</v>
      </c>
      <c r="J9" s="38" t="s">
        <v>170</v>
      </c>
    </row>
    <row r="10" customFormat="false" ht="19.5" hidden="false" customHeight="true" outlineLevel="0" collapsed="false">
      <c r="A10" s="41" t="s">
        <v>179</v>
      </c>
      <c r="B10" s="23" t="s">
        <v>180</v>
      </c>
      <c r="C10" s="42" t="s">
        <v>181</v>
      </c>
      <c r="D10" s="51" t="n">
        <v>2</v>
      </c>
      <c r="E10" s="51" t="n">
        <v>4</v>
      </c>
      <c r="F10" s="52" t="n">
        <f aca="false">D10*E10</f>
        <v>8</v>
      </c>
      <c r="G10" s="48" t="str">
        <f aca="false">IF(F10&gt;=15,"Hoch",IF(F10&gt;=8,"Mittel","Gering"))</f>
        <v>Mittel</v>
      </c>
      <c r="H10" s="23" t="s">
        <v>182</v>
      </c>
      <c r="I10" s="23" t="s">
        <v>57</v>
      </c>
      <c r="J10" s="42" t="s">
        <v>122</v>
      </c>
    </row>
    <row r="11" customFormat="false" ht="19.5" hidden="false" customHeight="true" outlineLevel="0" collapsed="false">
      <c r="A11" s="37" t="s">
        <v>183</v>
      </c>
      <c r="B11" s="6" t="s">
        <v>184</v>
      </c>
      <c r="C11" s="38" t="s">
        <v>185</v>
      </c>
      <c r="D11" s="49" t="n">
        <v>3</v>
      </c>
      <c r="E11" s="49" t="n">
        <v>3</v>
      </c>
      <c r="F11" s="13" t="n">
        <f aca="false">D11*E11</f>
        <v>9</v>
      </c>
      <c r="G11" s="50" t="str">
        <f aca="false">IF(F11&gt;=15,"Hoch",IF(F11&gt;=8,"Mittel","Gering"))</f>
        <v>Mittel</v>
      </c>
      <c r="H11" s="6" t="s">
        <v>186</v>
      </c>
      <c r="I11" s="6" t="s">
        <v>54</v>
      </c>
      <c r="J11" s="38" t="s">
        <v>122</v>
      </c>
    </row>
    <row r="12" customFormat="false" ht="19.5" hidden="false" customHeight="true" outlineLevel="0" collapsed="false">
      <c r="A12" s="41" t="s">
        <v>187</v>
      </c>
      <c r="B12" s="23" t="s">
        <v>188</v>
      </c>
      <c r="C12" s="42" t="s">
        <v>168</v>
      </c>
      <c r="D12" s="51" t="n">
        <v>2</v>
      </c>
      <c r="E12" s="51" t="n">
        <v>4</v>
      </c>
      <c r="F12" s="52" t="n">
        <f aca="false">D12*E12</f>
        <v>8</v>
      </c>
      <c r="G12" s="48" t="str">
        <f aca="false">IF(F12&gt;=15,"Hoch",IF(F12&gt;=8,"Mittel","Gering"))</f>
        <v>Mittel</v>
      </c>
      <c r="H12" s="23" t="s">
        <v>189</v>
      </c>
      <c r="I12" s="23" t="s">
        <v>33</v>
      </c>
      <c r="J12" s="42" t="s">
        <v>170</v>
      </c>
    </row>
    <row r="13" customFormat="false" ht="19.5" hidden="false" customHeight="true" outlineLevel="0" collapsed="false">
      <c r="A13" s="37" t="s">
        <v>190</v>
      </c>
      <c r="B13" s="6" t="s">
        <v>191</v>
      </c>
      <c r="C13" s="38" t="s">
        <v>185</v>
      </c>
      <c r="D13" s="49" t="n">
        <v>3</v>
      </c>
      <c r="E13" s="49" t="n">
        <v>2</v>
      </c>
      <c r="F13" s="13" t="n">
        <f aca="false">D13*E13</f>
        <v>6</v>
      </c>
      <c r="G13" s="50" t="str">
        <f aca="false">IF(F13&gt;=15,"Hoch",IF(F13&gt;=8,"Mittel","Gering"))</f>
        <v>Gering</v>
      </c>
      <c r="H13" s="6" t="s">
        <v>192</v>
      </c>
      <c r="I13" s="6" t="s">
        <v>60</v>
      </c>
      <c r="J13" s="38" t="s">
        <v>193</v>
      </c>
    </row>
    <row r="14" customFormat="false" ht="19.5" hidden="false" customHeight="true" outlineLevel="0" collapsed="false">
      <c r="A14" s="41" t="s">
        <v>194</v>
      </c>
      <c r="B14" s="23" t="s">
        <v>195</v>
      </c>
      <c r="C14" s="42" t="s">
        <v>196</v>
      </c>
      <c r="D14" s="51" t="n">
        <v>2</v>
      </c>
      <c r="E14" s="51" t="n">
        <v>3</v>
      </c>
      <c r="F14" s="52" t="n">
        <f aca="false">D14*E14</f>
        <v>6</v>
      </c>
      <c r="G14" s="48" t="str">
        <f aca="false">IF(F14&gt;=15,"Hoch",IF(F14&gt;=8,"Mittel","Gering"))</f>
        <v>Gering</v>
      </c>
      <c r="H14" s="23" t="s">
        <v>197</v>
      </c>
      <c r="I14" s="23" t="s">
        <v>51</v>
      </c>
      <c r="J14" s="42" t="s">
        <v>122</v>
      </c>
    </row>
    <row r="16" customFormat="false" ht="24" hidden="false" customHeight="true" outlineLevel="0" collapsed="false">
      <c r="A16" s="4" t="s">
        <v>198</v>
      </c>
      <c r="B16" s="4"/>
      <c r="C16" s="4"/>
      <c r="D16" s="4"/>
      <c r="E16" s="4"/>
      <c r="F16" s="4"/>
      <c r="G16" s="4"/>
      <c r="H16" s="4"/>
      <c r="I16" s="4"/>
      <c r="J16" s="4"/>
    </row>
    <row r="17" customFormat="false" ht="15" hidden="false" customHeight="true" outlineLevel="0" collapsed="false">
      <c r="A17" s="14" t="s">
        <v>199</v>
      </c>
      <c r="B17" s="14"/>
      <c r="C17" s="14"/>
      <c r="D17" s="14"/>
      <c r="E17" s="14"/>
      <c r="F17" s="14"/>
      <c r="G17" s="14"/>
      <c r="H17" s="14"/>
      <c r="I17" s="14"/>
      <c r="J17" s="14"/>
    </row>
    <row r="18" customFormat="false" ht="15" hidden="false" customHeight="false" outlineLevel="0" collapsed="false">
      <c r="A18" s="14"/>
      <c r="B18" s="14"/>
      <c r="C18" s="14"/>
      <c r="D18" s="14"/>
      <c r="E18" s="14"/>
      <c r="F18" s="14"/>
      <c r="G18" s="14"/>
      <c r="H18" s="14"/>
      <c r="I18" s="14"/>
      <c r="J18" s="14"/>
    </row>
  </sheetData>
  <mergeCells count="5">
    <mergeCell ref="A1:J1"/>
    <mergeCell ref="A2:J2"/>
    <mergeCell ref="A5:J5"/>
    <mergeCell ref="A16:J16"/>
    <mergeCell ref="A17:J18"/>
  </mergeCells>
  <conditionalFormatting sqref="F7:F14">
    <cfRule type="colorScale" priority="2">
      <colorScale>
        <cfvo type="num" val="1"/>
        <cfvo type="num" val="9"/>
        <cfvo type="num" val="25"/>
        <color rgb="FFDCEFDD"/>
        <color rgb="FFFBEED2"/>
        <color rgb="FFF6DBDB"/>
      </colorScale>
    </cfRule>
  </conditionalFormatting>
  <conditionalFormatting sqref="G7:G14">
    <cfRule type="expression" priority="3" aboveAverage="0" equalAverage="0" bottom="0" percent="0" rank="0" text="" dxfId="2">
      <formula>EXACT(G7,"Hoch")</formula>
    </cfRule>
    <cfRule type="expression" priority="4" aboveAverage="0" equalAverage="0" bottom="0" percent="0" rank="0" text="" dxfId="3">
      <formula>EXACT(G7,"Mittel")</formula>
    </cfRule>
    <cfRule type="expression" priority="5" aboveAverage="0" equalAverage="0" bottom="0" percent="0" rank="0" text="" dxfId="12">
      <formula>EXACT(G7,"Gering")</formula>
    </cfRule>
  </conditionalFormatting>
  <conditionalFormatting sqref="J7:J14">
    <cfRule type="expression" priority="6" aboveAverage="0" equalAverage="0" bottom="0" percent="0" rank="0" text="" dxfId="4">
      <formula>EXACT(J7,"Offen")</formula>
    </cfRule>
    <cfRule type="expression" priority="7" aboveAverage="0" equalAverage="0" bottom="0" percent="0" rank="0" text="" dxfId="6">
      <formula>EXACT(J7,"In Umsetzung")</formula>
    </cfRule>
    <cfRule type="expression" priority="8" aboveAverage="0" equalAverage="0" bottom="0" percent="0" rank="0" text="" dxfId="5">
      <formula>EXACT(J7,"Geschlossen")</formula>
    </cfRule>
  </conditionalFormatting>
  <dataValidations count="3">
    <dataValidation allowBlank="true" errorStyle="stop" operator="between" showDropDown="false" showErrorMessage="false" showInputMessage="false" sqref="D7:D14" type="list">
      <formula1>"1,2,3,4,5"</formula1>
      <formula2>0</formula2>
    </dataValidation>
    <dataValidation allowBlank="true" errorStyle="stop" operator="between" showDropDown="false" showErrorMessage="false" showInputMessage="false" sqref="E7:E14" type="list">
      <formula1>"1,2,3,4,5"</formula1>
      <formula2>0</formula2>
    </dataValidation>
    <dataValidation allowBlank="true" errorStyle="stop" operator="between" showDropDown="false" showErrorMessage="false" showInputMessage="false" sqref="J7:J14" type="list">
      <formula1>"Offen,In Umsetzung,Geschlossen"</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2026-07-06T14:09:07Z</dcterms:created>
  <dc:creator>Projektcontrolling-Vorlage</dc:creator>
  <dc:description/>
  <dc:language>en-US</dc:language>
  <cp:lastModifiedBy/>
  <dcterms:modified xsi:type="dcterms:W3CDTF">2026-07-06T14:09:09Z</dcterms:modified>
  <cp:revision>1</cp:revision>
  <dc:subject/>
  <dc:title>Projektcontrolling Vorlage 2026</dc:title>
</cp:coreProperties>
</file>

<file path=docProps/custom.xml><?xml version="1.0" encoding="utf-8"?>
<Properties xmlns="http://schemas.openxmlformats.org/officeDocument/2006/custom-properties" xmlns:vt="http://schemas.openxmlformats.org/officeDocument/2006/docPropsVTypes"/>
</file>