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0D7A872-6252-41BF-9E37-724029AFA17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jektbudge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1" i="1" l="1"/>
  <c r="I50" i="1"/>
  <c r="L50" i="1" s="1"/>
  <c r="I49" i="1"/>
  <c r="L49" i="1" s="1"/>
  <c r="I48" i="1"/>
  <c r="L48" i="1" s="1"/>
  <c r="I47" i="1"/>
  <c r="L47" i="1" s="1"/>
  <c r="I46" i="1"/>
  <c r="L46" i="1" s="1"/>
  <c r="I45" i="1"/>
  <c r="K45" i="1" s="1"/>
  <c r="I44" i="1"/>
  <c r="L44" i="1" s="1"/>
  <c r="I43" i="1"/>
  <c r="L43" i="1" s="1"/>
  <c r="I42" i="1"/>
  <c r="K42" i="1" s="1"/>
  <c r="I41" i="1"/>
  <c r="L41" i="1" s="1"/>
  <c r="I40" i="1"/>
  <c r="L40" i="1" s="1"/>
  <c r="K39" i="1"/>
  <c r="I39" i="1"/>
  <c r="L39" i="1" s="1"/>
  <c r="I38" i="1"/>
  <c r="L38" i="1" s="1"/>
  <c r="I37" i="1"/>
  <c r="L37" i="1" s="1"/>
  <c r="L36" i="1"/>
  <c r="K36" i="1"/>
  <c r="I36" i="1"/>
  <c r="I35" i="1"/>
  <c r="K35" i="1" s="1"/>
  <c r="I34" i="1"/>
  <c r="K34" i="1" s="1"/>
  <c r="L33" i="1"/>
  <c r="K33" i="1"/>
  <c r="I33" i="1"/>
  <c r="L32" i="1"/>
  <c r="I32" i="1"/>
  <c r="K32" i="1" s="1"/>
  <c r="I31" i="1"/>
  <c r="L31" i="1" s="1"/>
  <c r="K30" i="1"/>
  <c r="I30" i="1"/>
  <c r="L30" i="1" s="1"/>
  <c r="I29" i="1"/>
  <c r="I51" i="1" s="1"/>
  <c r="C23" i="1"/>
  <c r="B23" i="1"/>
  <c r="E23" i="1" s="1"/>
  <c r="C22" i="1"/>
  <c r="B22" i="1"/>
  <c r="D22" i="1" s="1"/>
  <c r="C21" i="1"/>
  <c r="B21" i="1"/>
  <c r="E21" i="1" s="1"/>
  <c r="C20" i="1"/>
  <c r="B20" i="1"/>
  <c r="E20" i="1" s="1"/>
  <c r="C19" i="1"/>
  <c r="B19" i="1"/>
  <c r="E19" i="1" s="1"/>
  <c r="C18" i="1"/>
  <c r="B18" i="1"/>
  <c r="D18" i="1" s="1"/>
  <c r="C17" i="1"/>
  <c r="B17" i="1"/>
  <c r="D17" i="1" s="1"/>
  <c r="D12" i="1"/>
  <c r="K8" i="1"/>
  <c r="L51" i="1" l="1"/>
  <c r="G12" i="1"/>
  <c r="K51" i="1"/>
  <c r="L12" i="1"/>
  <c r="A12" i="1"/>
  <c r="J12" i="1"/>
  <c r="D21" i="1"/>
  <c r="L45" i="1"/>
  <c r="E17" i="1"/>
  <c r="E22" i="1"/>
  <c r="D20" i="1"/>
  <c r="K31" i="1"/>
  <c r="K46" i="1"/>
  <c r="K40" i="1"/>
  <c r="K47" i="1"/>
  <c r="L34" i="1"/>
  <c r="K41" i="1"/>
  <c r="K48" i="1"/>
  <c r="K29" i="1"/>
  <c r="L42" i="1"/>
  <c r="K49" i="1"/>
  <c r="L35" i="1"/>
  <c r="D19" i="1"/>
  <c r="L29" i="1"/>
  <c r="K43" i="1"/>
  <c r="K50" i="1"/>
  <c r="K37" i="1"/>
  <c r="D23" i="1"/>
  <c r="E18" i="1"/>
  <c r="K44" i="1"/>
  <c r="K38" i="1"/>
</calcChain>
</file>

<file path=xl/sharedStrings.xml><?xml version="1.0" encoding="utf-8"?>
<sst xmlns="http://schemas.openxmlformats.org/spreadsheetml/2006/main" count="151" uniqueCount="103">
  <si>
    <t>Projektkostenplanung  ·  Budgetierung  ·  Kostencontrolling</t>
  </si>
  <si>
    <t>PROJEKTDATEN</t>
  </si>
  <si>
    <t>Projektname</t>
  </si>
  <si>
    <t>Website-Relaunch &amp; Digitalisierung</t>
  </si>
  <si>
    <t>Projektnummer</t>
  </si>
  <si>
    <t>PRJ-2026-014</t>
  </si>
  <si>
    <t>Auftraggeber</t>
  </si>
  <si>
    <t>Muster GmbH</t>
  </si>
  <si>
    <t>Projektleitung</t>
  </si>
  <si>
    <t>M. Sander</t>
  </si>
  <si>
    <t>Abteilung</t>
  </si>
  <si>
    <t>Unternehmensentwicklung</t>
  </si>
  <si>
    <t>Währung</t>
  </si>
  <si>
    <t>EUR (€)</t>
  </si>
  <si>
    <t>Projektstart</t>
  </si>
  <si>
    <t>12.01.2026</t>
  </si>
  <si>
    <t>Projektende (geplant)</t>
  </si>
  <si>
    <t>30.11.2026</t>
  </si>
  <si>
    <t>Stand (Datum)</t>
  </si>
  <si>
    <t>BUDGETÜBERSICHT</t>
  </si>
  <si>
    <t>GESAMTBUDGET (GEPLANT)</t>
  </si>
  <si>
    <t>IST-KOSTEN (GESAMT)</t>
  </si>
  <si>
    <t>RESTBUDGET</t>
  </si>
  <si>
    <t>BUDGETVERBRAUCH</t>
  </si>
  <si>
    <t>STATUS</t>
  </si>
  <si>
    <t>BUDGET NACH KOSTENART</t>
  </si>
  <si>
    <t>Kostenart</t>
  </si>
  <si>
    <t>Budget geplant</t>
  </si>
  <si>
    <t>Ist-Kosten</t>
  </si>
  <si>
    <t>Abweichung</t>
  </si>
  <si>
    <t>Verbrauch</t>
  </si>
  <si>
    <t>HINWEISE &amp; LEGENDE</t>
  </si>
  <si>
    <t>Personal</t>
  </si>
  <si>
    <t>Blaue Schrift</t>
  </si>
  <si>
    <t>Eingabefelder – frei anpassbar</t>
  </si>
  <si>
    <t>Externe Dienstleistungen</t>
  </si>
  <si>
    <t>Schwarze Schrift</t>
  </si>
  <si>
    <t>Automatisch berechnet – nicht überschreiben</t>
  </si>
  <si>
    <t>Material &amp; Sachkosten</t>
  </si>
  <si>
    <t>Abweichung positiv</t>
  </si>
  <si>
    <t>Budget unterschritten – im Rahmen</t>
  </si>
  <si>
    <t>Reisekosten</t>
  </si>
  <si>
    <t>Abweichung negativ</t>
  </si>
  <si>
    <t>Budgetüberschreitung – bitte prüfen</t>
  </si>
  <si>
    <t>Ausrüstung &amp; Technik</t>
  </si>
  <si>
    <t>Menge × Einzelpreis</t>
  </si>
  <si>
    <t>Ergibt das geplante Budget je Position</t>
  </si>
  <si>
    <t>Lizenzen &amp; Software</t>
  </si>
  <si>
    <t>Sonstiges</t>
  </si>
  <si>
    <t>BUDGETPOSITIONEN · ARBEITSPAKETE</t>
  </si>
  <si>
    <t>Erfassen Sie je Position Menge und Einzelpreis (geplantes Budget wird berechnet) sowie die tatsächlichen Ist-Kosten. Abweichung und Verbrauch werden automatisch ermittelt.</t>
  </si>
  <si>
    <t>Nr.</t>
  </si>
  <si>
    <t>Arbeitspaket / Position</t>
  </si>
  <si>
    <t>Phase</t>
  </si>
  <si>
    <t>Status</t>
  </si>
  <si>
    <t>Menge</t>
  </si>
  <si>
    <t>Einheit</t>
  </si>
  <si>
    <t>Einzelpreis</t>
  </si>
  <si>
    <t>Verbr.</t>
  </si>
  <si>
    <t>Bemerkung</t>
  </si>
  <si>
    <t>1.1</t>
  </si>
  <si>
    <t>Projektleitung &amp; Steuerung</t>
  </si>
  <si>
    <t>Planung</t>
  </si>
  <si>
    <t>In Bearbeitung</t>
  </si>
  <si>
    <t>Std.</t>
  </si>
  <si>
    <t>1.2</t>
  </si>
  <si>
    <t>Anforderungsanalyse</t>
  </si>
  <si>
    <t>Initiierung</t>
  </si>
  <si>
    <t>Abgeschlossen</t>
  </si>
  <si>
    <t>2.1</t>
  </si>
  <si>
    <t>Konzeption &amp; Design</t>
  </si>
  <si>
    <t>Pauschal</t>
  </si>
  <si>
    <t>2.2</t>
  </si>
  <si>
    <t>Fachberatung extern</t>
  </si>
  <si>
    <t>Umsetzung</t>
  </si>
  <si>
    <t>Tag</t>
  </si>
  <si>
    <t>3.1</t>
  </si>
  <si>
    <t>Entwicklung &amp; Umsetzung</t>
  </si>
  <si>
    <t>3.2</t>
  </si>
  <si>
    <t>Materialbeschaffung</t>
  </si>
  <si>
    <t>4.1</t>
  </si>
  <si>
    <t>Hardware &amp; Technik</t>
  </si>
  <si>
    <t>Stück</t>
  </si>
  <si>
    <t>4.2</t>
  </si>
  <si>
    <t>Software-Lizenzen</t>
  </si>
  <si>
    <t>Lizenz</t>
  </si>
  <si>
    <t>5.1</t>
  </si>
  <si>
    <t>Schulung Mitarbeitende</t>
  </si>
  <si>
    <t>Abschluss</t>
  </si>
  <si>
    <t>Offen</t>
  </si>
  <si>
    <t>5.2</t>
  </si>
  <si>
    <t>Reise- &amp; Übernachtungskosten</t>
  </si>
  <si>
    <t>6.1</t>
  </si>
  <si>
    <t>Testing &amp; Qualitätssicherung</t>
  </si>
  <si>
    <t>6.2</t>
  </si>
  <si>
    <t>Dokumentation</t>
  </si>
  <si>
    <t>7.1</t>
  </si>
  <si>
    <t>Projektmarketing &amp; Kommunikation</t>
  </si>
  <si>
    <t>7.2</t>
  </si>
  <si>
    <t>Risikopuffer / Reserve</t>
  </si>
  <si>
    <t>GESAMT</t>
  </si>
  <si>
    <t>Vorlage · Projektbudget · alle Angaben in EUR · Beispieldaten dienen ausschließlich zur Veranschaulichung und können vollständig überschrieben werden.</t>
  </si>
  <si>
    <t>PROJEKTBUDGET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</si>
</sst>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&quot; €&quot;"/>
    <numFmt numFmtId="166" formatCode="0.0%"/>
    <numFmt numFmtId="167" formatCode="#,##0.00&quot; €&quot;"/>
  </numFmts>
  <fonts count="22" x14ac:knownFonts="1">
    <font>
      <sz val="11"/>
      <color theme="1"/>
      <name val="Calibri"/>
      <family val="2"/>
      <charset val="1"/>
    </font>
    <font>
      <b/>
      <sz val="24"/>
      <color rgb="FFFFFFFF"/>
      <name val="Calibri"/>
      <charset val="1"/>
    </font>
    <font>
      <sz val="11"/>
      <color rgb="FFFFFFFF"/>
      <name val="Calibri"/>
      <charset val="1"/>
    </font>
    <font>
      <b/>
      <sz val="11"/>
      <color rgb="FF7A1F2B"/>
      <name val="Calibri"/>
      <charset val="1"/>
    </font>
    <font>
      <b/>
      <sz val="9"/>
      <color rgb="FF2E2E2E"/>
      <name val="Calibri"/>
      <charset val="1"/>
    </font>
    <font>
      <sz val="10"/>
      <color rgb="FF1F3BB3"/>
      <name val="Calibri"/>
      <charset val="1"/>
    </font>
    <font>
      <sz val="10"/>
      <color rgb="FF2E2E2E"/>
      <name val="Calibri"/>
      <charset val="1"/>
    </font>
    <font>
      <b/>
      <sz val="8.5"/>
      <color rgb="FFFFFFFF"/>
      <name val="Calibri"/>
      <charset val="1"/>
    </font>
    <font>
      <b/>
      <sz val="16"/>
      <color rgb="FF2E2E2E"/>
      <name val="Calibri"/>
      <charset val="1"/>
    </font>
    <font>
      <b/>
      <sz val="16"/>
      <color rgb="FF2E7D32"/>
      <name val="Calibri"/>
      <charset val="1"/>
    </font>
    <font>
      <b/>
      <sz val="16"/>
      <color rgb="FFB8862F"/>
      <name val="Calibri"/>
      <charset val="1"/>
    </font>
    <font>
      <b/>
      <sz val="16"/>
      <color rgb="FF7A1F2B"/>
      <name val="Calibri"/>
      <charset val="1"/>
    </font>
    <font>
      <b/>
      <sz val="9"/>
      <color rgb="FFFFFFFF"/>
      <name val="Calibri"/>
      <charset val="1"/>
    </font>
    <font>
      <b/>
      <sz val="9"/>
      <color rgb="FF7A1F2B"/>
      <name val="Calibri"/>
      <charset val="1"/>
    </font>
    <font>
      <sz val="9.5"/>
      <color rgb="FF2E2E2E"/>
      <name val="Calibri"/>
      <charset val="1"/>
    </font>
    <font>
      <sz val="9"/>
      <color rgb="FF2E2E2E"/>
      <name val="Calibri"/>
      <charset val="1"/>
    </font>
    <font>
      <i/>
      <sz val="9"/>
      <color rgb="FF6B6B6B"/>
      <name val="Calibri"/>
      <charset val="1"/>
    </font>
    <font>
      <b/>
      <sz val="9.5"/>
      <color rgb="FFFFFFFF"/>
      <name val="Calibri"/>
      <charset val="1"/>
    </font>
    <font>
      <sz val="9.5"/>
      <color rgb="FF1F3BB3"/>
      <name val="Calibri"/>
      <charset val="1"/>
    </font>
    <font>
      <b/>
      <sz val="9.5"/>
      <color rgb="FF2E2E2E"/>
      <name val="Calibri"/>
      <charset val="1"/>
    </font>
    <font>
      <b/>
      <sz val="11"/>
      <color rgb="FFFFFFFF"/>
      <name val="Calibri"/>
      <charset val="1"/>
    </font>
    <font>
      <i/>
      <sz val="8.5"/>
      <color rgb="FF6B6B6B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7A1F2B"/>
        <bgColor rgb="FF5E1621"/>
      </patternFill>
    </fill>
    <fill>
      <patternFill patternType="solid">
        <fgColor rgb="FF5E1621"/>
        <bgColor rgb="FF7A1F2B"/>
      </patternFill>
    </fill>
    <fill>
      <patternFill patternType="solid">
        <fgColor rgb="FFF2EBE1"/>
        <bgColor rgb="FFECE7DF"/>
      </patternFill>
    </fill>
    <fill>
      <patternFill patternType="solid">
        <fgColor rgb="FFFAF6F0"/>
        <bgColor rgb="FFFBF8F3"/>
      </patternFill>
    </fill>
    <fill>
      <patternFill patternType="solid">
        <fgColor rgb="FFFFFFFF"/>
        <bgColor rgb="FFFBF8F3"/>
      </patternFill>
    </fill>
    <fill>
      <patternFill patternType="solid">
        <fgColor rgb="FFFBF8F3"/>
        <bgColor rgb="FFFAF6F0"/>
      </patternFill>
    </fill>
  </fills>
  <borders count="4">
    <border>
      <left/>
      <right/>
      <top/>
      <bottom/>
      <diagonal/>
    </border>
    <border>
      <left style="thin">
        <color rgb="FFD8CFC2"/>
      </left>
      <right style="thin">
        <color rgb="FFD8CFC2"/>
      </right>
      <top style="thin">
        <color rgb="FFD8CFC2"/>
      </top>
      <bottom style="thin">
        <color rgb="FFD8CFC2"/>
      </bottom>
      <diagonal/>
    </border>
    <border>
      <left style="thin">
        <color rgb="FFD8CFC2"/>
      </left>
      <right/>
      <top style="thin">
        <color rgb="FFD8CFC2"/>
      </top>
      <bottom style="thin">
        <color rgb="FFD8CFC2"/>
      </bottom>
      <diagonal/>
    </border>
    <border>
      <left style="thin">
        <color rgb="FFB8862F"/>
      </left>
      <right style="thin">
        <color rgb="FFB8862F"/>
      </right>
      <top/>
      <bottom style="medium">
        <color rgb="FFB8862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1" xfId="0" applyFont="1" applyFill="1" applyBorder="1" applyAlignment="1">
      <alignment horizontal="left" vertical="center" indent="1"/>
    </xf>
    <xf numFmtId="0" fontId="15" fillId="7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 wrapText="1"/>
    </xf>
    <xf numFmtId="166" fontId="10" fillId="7" borderId="3" xfId="0" applyNumberFormat="1" applyFont="1" applyFill="1" applyBorder="1" applyAlignment="1">
      <alignment horizontal="center" vertical="center" wrapText="1"/>
    </xf>
    <xf numFmtId="165" fontId="9" fillId="7" borderId="3" xfId="0" applyNumberFormat="1" applyFont="1" applyFill="1" applyBorder="1" applyAlignment="1">
      <alignment horizontal="center" vertical="center" wrapText="1"/>
    </xf>
    <xf numFmtId="165" fontId="8" fillId="7" borderId="3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6" fillId="6" borderId="2" xfId="0" applyNumberFormat="1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167" fontId="14" fillId="6" borderId="1" xfId="0" applyNumberFormat="1" applyFont="1" applyFill="1" applyBorder="1" applyAlignment="1">
      <alignment horizontal="right" vertical="center"/>
    </xf>
    <xf numFmtId="166" fontId="14" fillId="6" borderId="1" xfId="0" applyNumberFormat="1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left" vertical="center" wrapText="1"/>
    </xf>
    <xf numFmtId="167" fontId="14" fillId="5" borderId="1" xfId="0" applyNumberFormat="1" applyFont="1" applyFill="1" applyBorder="1" applyAlignment="1">
      <alignment horizontal="right" vertical="center"/>
    </xf>
    <xf numFmtId="166" fontId="14" fillId="5" borderId="1" xfId="0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3" fontId="18" fillId="6" borderId="1" xfId="0" applyNumberFormat="1" applyFont="1" applyFill="1" applyBorder="1" applyAlignment="1">
      <alignment horizontal="center" vertical="center" wrapText="1"/>
    </xf>
    <xf numFmtId="167" fontId="18" fillId="6" borderId="1" xfId="0" applyNumberFormat="1" applyFont="1" applyFill="1" applyBorder="1" applyAlignment="1">
      <alignment horizontal="right" vertical="center"/>
    </xf>
    <xf numFmtId="167" fontId="19" fillId="6" borderId="1" xfId="0" applyNumberFormat="1" applyFont="1" applyFill="1" applyBorder="1" applyAlignment="1">
      <alignment horizontal="right" vertical="center"/>
    </xf>
    <xf numFmtId="166" fontId="14" fillId="6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167" fontId="18" fillId="5" borderId="1" xfId="0" applyNumberFormat="1" applyFont="1" applyFill="1" applyBorder="1" applyAlignment="1">
      <alignment horizontal="right" vertical="center"/>
    </xf>
    <xf numFmtId="167" fontId="19" fillId="5" borderId="1" xfId="0" applyNumberFormat="1" applyFont="1" applyFill="1" applyBorder="1" applyAlignment="1">
      <alignment horizontal="right" vertical="center"/>
    </xf>
    <xf numFmtId="166" fontId="14" fillId="5" borderId="1" xfId="0" applyNumberFormat="1" applyFont="1" applyFill="1" applyBorder="1" applyAlignment="1">
      <alignment horizontal="center" vertical="center" wrapText="1"/>
    </xf>
    <xf numFmtId="167" fontId="20" fillId="3" borderId="1" xfId="0" applyNumberFormat="1" applyFont="1" applyFill="1" applyBorder="1" applyAlignment="1">
      <alignment horizontal="right" vertical="center"/>
    </xf>
    <xf numFmtId="166" fontId="2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16" fillId="0" borderId="0" xfId="0" applyFont="1" applyAlignment="1">
      <alignment horizontal="left" vertical="center" wrapText="1"/>
    </xf>
    <xf numFmtId="0" fontId="20" fillId="3" borderId="1" xfId="0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 wrapText="1"/>
    </xf>
  </cellXfs>
  <cellStyles count="1">
    <cellStyle name="Standard" xfId="0" builtinId="0"/>
  </cellStyles>
  <dxfs count="8">
    <dxf>
      <font>
        <b/>
        <sz val="9"/>
        <color rgb="FFC0392B"/>
        <name val="Calibri"/>
        <charset val="1"/>
      </font>
      <fill>
        <patternFill>
          <bgColor rgb="FFF7DDDA"/>
        </patternFill>
      </fill>
    </dxf>
    <dxf>
      <font>
        <sz val="9"/>
        <color rgb="FF2E7D32"/>
        <name val="Calibri"/>
        <charset val="1"/>
      </font>
    </dxf>
    <dxf>
      <font>
        <b/>
        <sz val="9"/>
        <color rgb="FFC0392B"/>
        <name val="Calibri"/>
        <charset val="1"/>
      </font>
    </dxf>
    <dxf>
      <font>
        <sz val="9"/>
        <color rgb="FF6B6B6B"/>
        <name val="Calibri"/>
        <charset val="1"/>
      </font>
      <fill>
        <patternFill>
          <bgColor rgb="FFECE7DF"/>
        </patternFill>
      </fill>
    </dxf>
    <dxf>
      <font>
        <sz val="9"/>
        <color rgb="FF9A6A12"/>
        <name val="Calibri"/>
        <charset val="1"/>
      </font>
      <fill>
        <patternFill>
          <bgColor rgb="FFFBF0DA"/>
        </patternFill>
      </fill>
    </dxf>
    <dxf>
      <font>
        <sz val="9"/>
        <color rgb="FF2E7D32"/>
        <name val="Calibri"/>
        <charset val="1"/>
      </font>
      <fill>
        <patternFill>
          <bgColor rgb="FFE3EFE3"/>
        </patternFill>
      </fill>
    </dxf>
    <dxf>
      <font>
        <sz val="9"/>
        <color rgb="FF2E7D32"/>
        <name val="Calibri"/>
        <charset val="1"/>
      </font>
    </dxf>
    <dxf>
      <font>
        <b/>
        <sz val="9"/>
        <color rgb="FFC0392B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5E1621"/>
      <rgbColor rgb="FF008000"/>
      <rgbColor rgb="FF000080"/>
      <rgbColor rgb="FF9A6A12"/>
      <rgbColor rgb="FF800080"/>
      <rgbColor rgb="FF008080"/>
      <rgbColor rgb="FFD8CFC2"/>
      <rgbColor rgb="FF808080"/>
      <rgbColor rgb="FF9999FF"/>
      <rgbColor rgb="FF993366"/>
      <rgbColor rgb="FFFBF0DA"/>
      <rgbColor rgb="FFFAF6F0"/>
      <rgbColor rgb="FF660066"/>
      <rgbColor rgb="FFFF8080"/>
      <rgbColor rgb="FF0066CC"/>
      <rgbColor rgb="FFECE7DF"/>
      <rgbColor rgb="FF000080"/>
      <rgbColor rgb="FFFF00FF"/>
      <rgbColor rgb="FFFFFF00"/>
      <rgbColor rgb="FF00FFFF"/>
      <rgbColor rgb="FF800080"/>
      <rgbColor rgb="FF7A1F2B"/>
      <rgbColor rgb="FF008080"/>
      <rgbColor rgb="FF0000FF"/>
      <rgbColor rgb="FF00CCFF"/>
      <rgbColor rgb="FFFBF8F3"/>
      <rgbColor rgb="FFE3EFE3"/>
      <rgbColor rgb="FFF2EBE1"/>
      <rgbColor rgb="FF99CCFF"/>
      <rgbColor rgb="FFFF99CC"/>
      <rgbColor rgb="FFCC99FF"/>
      <rgbColor rgb="FFF7DDDA"/>
      <rgbColor rgb="FF3366FF"/>
      <rgbColor rgb="FF33CCCC"/>
      <rgbColor rgb="FF99CC00"/>
      <rgbColor rgb="FFFFCC00"/>
      <rgbColor rgb="FFFF9900"/>
      <rgbColor rgb="FFFF6600"/>
      <rgbColor rgb="FF6B6B6B"/>
      <rgbColor rgb="FFB8862F"/>
      <rgbColor rgb="FF003366"/>
      <rgbColor rgb="FF2E7D32"/>
      <rgbColor rgb="FF003300"/>
      <rgbColor rgb="FF333300"/>
      <rgbColor rgb="FFC0392B"/>
      <rgbColor rgb="FF993366"/>
      <rgbColor rgb="FF1F3BB3"/>
      <rgbColor rgb="FF2E2E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showGridLines="0" tabSelected="1" zoomScaleNormal="100" workbookViewId="0">
      <selection activeCell="Q19" sqref="Q19"/>
    </sheetView>
  </sheetViews>
  <sheetFormatPr baseColWidth="10" defaultColWidth="8.7109375" defaultRowHeight="15" x14ac:dyDescent="0.25"/>
  <cols>
    <col min="1" max="1" width="7" customWidth="1"/>
    <col min="2" max="2" width="30" customWidth="1"/>
    <col min="3" max="3" width="21" customWidth="1"/>
    <col min="4" max="4" width="14" customWidth="1"/>
    <col min="5" max="5" width="15" customWidth="1"/>
    <col min="6" max="6" width="9" customWidth="1"/>
    <col min="7" max="7" width="10" customWidth="1"/>
    <col min="8" max="8" width="13" customWidth="1"/>
    <col min="9" max="11" width="14" customWidth="1"/>
    <col min="12" max="12" width="11" customWidth="1"/>
    <col min="13" max="13" width="26" customWidth="1"/>
  </cols>
  <sheetData>
    <row r="1" spans="1:13" ht="24" customHeight="1" x14ac:dyDescent="0.25">
      <c r="A1" s="14" t="s">
        <v>102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9.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5" spans="1:13" ht="19.5" customHeight="1" x14ac:dyDescent="0.25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8" customHeight="1" x14ac:dyDescent="0.25">
      <c r="A6" s="15" t="s">
        <v>2</v>
      </c>
      <c r="B6" s="11" t="s">
        <v>3</v>
      </c>
      <c r="C6" s="11"/>
      <c r="D6" s="11"/>
      <c r="E6" s="11"/>
      <c r="F6" s="15" t="s">
        <v>4</v>
      </c>
      <c r="G6" s="11" t="s">
        <v>5</v>
      </c>
      <c r="H6" s="11"/>
      <c r="I6" s="11"/>
      <c r="J6" s="15" t="s">
        <v>6</v>
      </c>
      <c r="K6" s="11" t="s">
        <v>7</v>
      </c>
      <c r="L6" s="11"/>
      <c r="M6" s="11"/>
    </row>
    <row r="7" spans="1:13" ht="18" customHeight="1" x14ac:dyDescent="0.25">
      <c r="A7" s="15" t="s">
        <v>8</v>
      </c>
      <c r="B7" s="11" t="s">
        <v>9</v>
      </c>
      <c r="C7" s="11"/>
      <c r="D7" s="11"/>
      <c r="E7" s="11"/>
      <c r="F7" s="15" t="s">
        <v>10</v>
      </c>
      <c r="G7" s="11" t="s">
        <v>11</v>
      </c>
      <c r="H7" s="11"/>
      <c r="I7" s="11"/>
      <c r="J7" s="15" t="s">
        <v>12</v>
      </c>
      <c r="K7" s="11" t="s">
        <v>13</v>
      </c>
      <c r="L7" s="11"/>
      <c r="M7" s="11"/>
    </row>
    <row r="8" spans="1:13" ht="18" customHeight="1" x14ac:dyDescent="0.25">
      <c r="A8" s="15" t="s">
        <v>14</v>
      </c>
      <c r="B8" s="11" t="s">
        <v>15</v>
      </c>
      <c r="C8" s="11"/>
      <c r="D8" s="11"/>
      <c r="E8" s="11"/>
      <c r="F8" s="15" t="s">
        <v>16</v>
      </c>
      <c r="G8" s="11" t="s">
        <v>17</v>
      </c>
      <c r="H8" s="11"/>
      <c r="I8" s="11"/>
      <c r="J8" s="15" t="s">
        <v>18</v>
      </c>
      <c r="K8" s="10">
        <f ca="1">TODAY()</f>
        <v>46209</v>
      </c>
      <c r="L8" s="10"/>
      <c r="M8" s="10"/>
    </row>
    <row r="10" spans="1:13" ht="19.5" customHeight="1" x14ac:dyDescent="0.25">
      <c r="A10" s="12" t="s">
        <v>19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5.75" customHeight="1" x14ac:dyDescent="0.25">
      <c r="A11" s="9" t="s">
        <v>20</v>
      </c>
      <c r="B11" s="9"/>
      <c r="C11" s="9"/>
      <c r="D11" s="9" t="s">
        <v>21</v>
      </c>
      <c r="E11" s="9"/>
      <c r="F11" s="9"/>
      <c r="G11" s="9" t="s">
        <v>22</v>
      </c>
      <c r="H11" s="9"/>
      <c r="I11" s="9"/>
      <c r="J11" s="9" t="s">
        <v>23</v>
      </c>
      <c r="K11" s="9"/>
      <c r="L11" s="9" t="s">
        <v>24</v>
      </c>
      <c r="M11" s="9"/>
    </row>
    <row r="12" spans="1:13" ht="19.5" customHeight="1" x14ac:dyDescent="0.25">
      <c r="A12" s="8">
        <f>I51</f>
        <v>93360</v>
      </c>
      <c r="B12" s="8"/>
      <c r="C12" s="8"/>
      <c r="D12" s="8">
        <f>J51</f>
        <v>58320</v>
      </c>
      <c r="E12" s="8"/>
      <c r="F12" s="8"/>
      <c r="G12" s="7">
        <f>I51-J51</f>
        <v>35040</v>
      </c>
      <c r="H12" s="7"/>
      <c r="I12" s="7"/>
      <c r="J12" s="6">
        <f>IF(I51=0,0,J51/I51)</f>
        <v>0.62467866323907451</v>
      </c>
      <c r="K12" s="6"/>
      <c r="L12" s="5" t="str">
        <f>IF(I51=0,"—",IF(J51/I51&lt;=0.9,"Im Budget",IF(J51/I51&lt;=1,"Kritisch","Überschritten")))</f>
        <v>Im Budget</v>
      </c>
      <c r="M12" s="5"/>
    </row>
    <row r="13" spans="1:13" ht="15.75" customHeight="1" x14ac:dyDescent="0.25">
      <c r="A13" s="8"/>
      <c r="B13" s="8"/>
      <c r="C13" s="8"/>
      <c r="D13" s="8"/>
      <c r="E13" s="8"/>
      <c r="F13" s="8"/>
      <c r="G13" s="7"/>
      <c r="H13" s="7"/>
      <c r="I13" s="7"/>
      <c r="J13" s="6"/>
      <c r="K13" s="6"/>
      <c r="L13" s="5"/>
      <c r="M13" s="5"/>
    </row>
    <row r="15" spans="1:13" ht="19.5" customHeight="1" x14ac:dyDescent="0.25">
      <c r="A15" s="12" t="s">
        <v>25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25.5" customHeight="1" x14ac:dyDescent="0.25">
      <c r="A16" s="16" t="s">
        <v>26</v>
      </c>
      <c r="B16" s="16" t="s">
        <v>27</v>
      </c>
      <c r="C16" s="16" t="s">
        <v>28</v>
      </c>
      <c r="D16" s="16" t="s">
        <v>29</v>
      </c>
      <c r="E16" s="16" t="s">
        <v>30</v>
      </c>
      <c r="G16" s="4" t="s">
        <v>31</v>
      </c>
      <c r="H16" s="4"/>
      <c r="I16" s="4"/>
      <c r="J16" s="4"/>
      <c r="K16" s="4"/>
      <c r="L16" s="4"/>
      <c r="M16" s="4"/>
    </row>
    <row r="17" spans="1:13" ht="15.75" customHeight="1" x14ac:dyDescent="0.25">
      <c r="A17" s="17" t="s">
        <v>32</v>
      </c>
      <c r="B17" s="18">
        <f t="shared" ref="B17:B23" si="0">SUMIF($C$29:$C$50,$A17,$I$29:$I$50)</f>
        <v>52740</v>
      </c>
      <c r="C17" s="18">
        <f t="shared" ref="C17:C23" si="1">SUMIF($C$29:$C$50,$A17,$J$29:$J$50)</f>
        <v>30500</v>
      </c>
      <c r="D17" s="18">
        <f t="shared" ref="D17:D23" si="2">B17-C17</f>
        <v>22240</v>
      </c>
      <c r="E17" s="19">
        <f t="shared" ref="E17:E23" si="3">IF(B17=0,0,C17/B17)</f>
        <v>0.57830868411073189</v>
      </c>
      <c r="G17" s="3" t="s">
        <v>33</v>
      </c>
      <c r="H17" s="3"/>
      <c r="I17" s="2" t="s">
        <v>34</v>
      </c>
      <c r="J17" s="2"/>
      <c r="K17" s="2"/>
      <c r="L17" s="2"/>
      <c r="M17" s="2"/>
    </row>
    <row r="18" spans="1:13" ht="15.75" customHeight="1" x14ac:dyDescent="0.25">
      <c r="A18" s="20" t="s">
        <v>35</v>
      </c>
      <c r="B18" s="21">
        <f t="shared" si="0"/>
        <v>23500</v>
      </c>
      <c r="C18" s="21">
        <f t="shared" si="1"/>
        <v>15300</v>
      </c>
      <c r="D18" s="21">
        <f t="shared" si="2"/>
        <v>8200</v>
      </c>
      <c r="E18" s="22">
        <f t="shared" si="3"/>
        <v>0.65106382978723409</v>
      </c>
      <c r="G18" s="3" t="s">
        <v>36</v>
      </c>
      <c r="H18" s="3"/>
      <c r="I18" s="2" t="s">
        <v>37</v>
      </c>
      <c r="J18" s="2"/>
      <c r="K18" s="2"/>
      <c r="L18" s="2"/>
      <c r="M18" s="2"/>
    </row>
    <row r="19" spans="1:13" ht="15.75" customHeight="1" x14ac:dyDescent="0.25">
      <c r="A19" s="17" t="s">
        <v>38</v>
      </c>
      <c r="B19" s="18">
        <f t="shared" si="0"/>
        <v>4200</v>
      </c>
      <c r="C19" s="18">
        <f t="shared" si="1"/>
        <v>4350</v>
      </c>
      <c r="D19" s="18">
        <f t="shared" si="2"/>
        <v>-150</v>
      </c>
      <c r="E19" s="19">
        <f t="shared" si="3"/>
        <v>1.0357142857142858</v>
      </c>
      <c r="G19" s="3" t="s">
        <v>39</v>
      </c>
      <c r="H19" s="3"/>
      <c r="I19" s="2" t="s">
        <v>40</v>
      </c>
      <c r="J19" s="2"/>
      <c r="K19" s="2"/>
      <c r="L19" s="2"/>
      <c r="M19" s="2"/>
    </row>
    <row r="20" spans="1:13" ht="15.75" customHeight="1" x14ac:dyDescent="0.25">
      <c r="A20" s="20" t="s">
        <v>41</v>
      </c>
      <c r="B20" s="21">
        <f t="shared" si="0"/>
        <v>2600</v>
      </c>
      <c r="C20" s="21">
        <f t="shared" si="1"/>
        <v>2350</v>
      </c>
      <c r="D20" s="21">
        <f t="shared" si="2"/>
        <v>250</v>
      </c>
      <c r="E20" s="22">
        <f t="shared" si="3"/>
        <v>0.90384615384615385</v>
      </c>
      <c r="G20" s="3" t="s">
        <v>42</v>
      </c>
      <c r="H20" s="3"/>
      <c r="I20" s="2" t="s">
        <v>43</v>
      </c>
      <c r="J20" s="2"/>
      <c r="K20" s="2"/>
      <c r="L20" s="2"/>
      <c r="M20" s="2"/>
    </row>
    <row r="21" spans="1:13" ht="15.75" customHeight="1" x14ac:dyDescent="0.25">
      <c r="A21" s="17" t="s">
        <v>44</v>
      </c>
      <c r="B21" s="18">
        <f t="shared" si="0"/>
        <v>3900</v>
      </c>
      <c r="C21" s="18">
        <f t="shared" si="1"/>
        <v>3900</v>
      </c>
      <c r="D21" s="18">
        <f t="shared" si="2"/>
        <v>0</v>
      </c>
      <c r="E21" s="19">
        <f t="shared" si="3"/>
        <v>1</v>
      </c>
      <c r="G21" s="3" t="s">
        <v>45</v>
      </c>
      <c r="H21" s="3"/>
      <c r="I21" s="2" t="s">
        <v>46</v>
      </c>
      <c r="J21" s="2"/>
      <c r="K21" s="2"/>
      <c r="L21" s="2"/>
      <c r="M21" s="2"/>
    </row>
    <row r="22" spans="1:13" ht="15.75" customHeight="1" x14ac:dyDescent="0.25">
      <c r="A22" s="20" t="s">
        <v>47</v>
      </c>
      <c r="B22" s="21">
        <f t="shared" si="0"/>
        <v>1920</v>
      </c>
      <c r="C22" s="21">
        <f t="shared" si="1"/>
        <v>1920</v>
      </c>
      <c r="D22" s="21">
        <f t="shared" si="2"/>
        <v>0</v>
      </c>
      <c r="E22" s="22">
        <f t="shared" si="3"/>
        <v>1</v>
      </c>
    </row>
    <row r="23" spans="1:13" ht="15.75" customHeight="1" x14ac:dyDescent="0.25">
      <c r="A23" s="17" t="s">
        <v>48</v>
      </c>
      <c r="B23" s="18">
        <f t="shared" si="0"/>
        <v>4500</v>
      </c>
      <c r="C23" s="18">
        <f t="shared" si="1"/>
        <v>0</v>
      </c>
      <c r="D23" s="18">
        <f t="shared" si="2"/>
        <v>4500</v>
      </c>
      <c r="E23" s="19">
        <f t="shared" si="3"/>
        <v>0</v>
      </c>
    </row>
    <row r="24" spans="1:13" ht="19.5" customHeight="1" x14ac:dyDescent="0.25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25.5" customHeight="1" x14ac:dyDescent="0.25">
      <c r="A25" s="39" t="s">
        <v>50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8" spans="1:13" ht="30" customHeight="1" x14ac:dyDescent="0.25">
      <c r="A28" s="23" t="s">
        <v>51</v>
      </c>
      <c r="B28" s="23" t="s">
        <v>52</v>
      </c>
      <c r="C28" s="23" t="s">
        <v>26</v>
      </c>
      <c r="D28" s="23" t="s">
        <v>53</v>
      </c>
      <c r="E28" s="23" t="s">
        <v>54</v>
      </c>
      <c r="F28" s="23" t="s">
        <v>55</v>
      </c>
      <c r="G28" s="23" t="s">
        <v>56</v>
      </c>
      <c r="H28" s="23" t="s">
        <v>57</v>
      </c>
      <c r="I28" s="23" t="s">
        <v>27</v>
      </c>
      <c r="J28" s="23" t="s">
        <v>28</v>
      </c>
      <c r="K28" s="23" t="s">
        <v>29</v>
      </c>
      <c r="L28" s="23" t="s">
        <v>58</v>
      </c>
      <c r="M28" s="23" t="s">
        <v>59</v>
      </c>
    </row>
    <row r="29" spans="1:13" ht="15.75" customHeight="1" x14ac:dyDescent="0.25">
      <c r="A29" s="24" t="s">
        <v>60</v>
      </c>
      <c r="B29" s="25" t="s">
        <v>61</v>
      </c>
      <c r="C29" s="25" t="s">
        <v>32</v>
      </c>
      <c r="D29" s="24" t="s">
        <v>62</v>
      </c>
      <c r="E29" s="24" t="s">
        <v>63</v>
      </c>
      <c r="F29" s="26">
        <v>160</v>
      </c>
      <c r="G29" s="24" t="s">
        <v>64</v>
      </c>
      <c r="H29" s="27">
        <v>85</v>
      </c>
      <c r="I29" s="28">
        <f t="shared" ref="I29:I50" si="4">IF(AND(F29&lt;&gt;"",H29&lt;&gt;""),F29*H29,"")</f>
        <v>13600</v>
      </c>
      <c r="J29" s="27">
        <v>7800</v>
      </c>
      <c r="K29" s="18">
        <f t="shared" ref="K29:K50" si="5">IF(OR(I29="",J29=""),"",I29-J29)</f>
        <v>5800</v>
      </c>
      <c r="L29" s="29">
        <f t="shared" ref="L29:L50" si="6">IF(OR(I29="",J29="",I29=0),"",J29/I29)</f>
        <v>0.57352941176470584</v>
      </c>
      <c r="M29" s="25"/>
    </row>
    <row r="30" spans="1:13" ht="15.75" customHeight="1" x14ac:dyDescent="0.25">
      <c r="A30" s="30" t="s">
        <v>65</v>
      </c>
      <c r="B30" s="31" t="s">
        <v>66</v>
      </c>
      <c r="C30" s="31" t="s">
        <v>32</v>
      </c>
      <c r="D30" s="30" t="s">
        <v>67</v>
      </c>
      <c r="E30" s="30" t="s">
        <v>68</v>
      </c>
      <c r="F30" s="32">
        <v>60</v>
      </c>
      <c r="G30" s="30" t="s">
        <v>64</v>
      </c>
      <c r="H30" s="33">
        <v>75</v>
      </c>
      <c r="I30" s="34">
        <f t="shared" si="4"/>
        <v>4500</v>
      </c>
      <c r="J30" s="33">
        <v>4200</v>
      </c>
      <c r="K30" s="21">
        <f t="shared" si="5"/>
        <v>300</v>
      </c>
      <c r="L30" s="35">
        <f t="shared" si="6"/>
        <v>0.93333333333333335</v>
      </c>
      <c r="M30" s="31"/>
    </row>
    <row r="31" spans="1:13" ht="15.75" customHeight="1" x14ac:dyDescent="0.25">
      <c r="A31" s="24" t="s">
        <v>69</v>
      </c>
      <c r="B31" s="25" t="s">
        <v>70</v>
      </c>
      <c r="C31" s="25" t="s">
        <v>35</v>
      </c>
      <c r="D31" s="24" t="s">
        <v>62</v>
      </c>
      <c r="E31" s="24" t="s">
        <v>68</v>
      </c>
      <c r="F31" s="26">
        <v>1</v>
      </c>
      <c r="G31" s="24" t="s">
        <v>71</v>
      </c>
      <c r="H31" s="27">
        <v>8500</v>
      </c>
      <c r="I31" s="28">
        <f t="shared" si="4"/>
        <v>8500</v>
      </c>
      <c r="J31" s="27">
        <v>8500</v>
      </c>
      <c r="K31" s="18">
        <f t="shared" si="5"/>
        <v>0</v>
      </c>
      <c r="L31" s="29">
        <f t="shared" si="6"/>
        <v>1</v>
      </c>
      <c r="M31" s="25"/>
    </row>
    <row r="32" spans="1:13" ht="15.75" customHeight="1" x14ac:dyDescent="0.25">
      <c r="A32" s="30" t="s">
        <v>72</v>
      </c>
      <c r="B32" s="31" t="s">
        <v>73</v>
      </c>
      <c r="C32" s="31" t="s">
        <v>35</v>
      </c>
      <c r="D32" s="30" t="s">
        <v>74</v>
      </c>
      <c r="E32" s="30" t="s">
        <v>63</v>
      </c>
      <c r="F32" s="32">
        <v>12</v>
      </c>
      <c r="G32" s="30" t="s">
        <v>75</v>
      </c>
      <c r="H32" s="33">
        <v>950</v>
      </c>
      <c r="I32" s="34">
        <f t="shared" si="4"/>
        <v>11400</v>
      </c>
      <c r="J32" s="33">
        <v>6800</v>
      </c>
      <c r="K32" s="21">
        <f t="shared" si="5"/>
        <v>4600</v>
      </c>
      <c r="L32" s="35">
        <f t="shared" si="6"/>
        <v>0.59649122807017541</v>
      </c>
      <c r="M32" s="31"/>
    </row>
    <row r="33" spans="1:13" ht="15.75" customHeight="1" x14ac:dyDescent="0.25">
      <c r="A33" s="24" t="s">
        <v>76</v>
      </c>
      <c r="B33" s="25" t="s">
        <v>77</v>
      </c>
      <c r="C33" s="25" t="s">
        <v>32</v>
      </c>
      <c r="D33" s="24" t="s">
        <v>74</v>
      </c>
      <c r="E33" s="24" t="s">
        <v>63</v>
      </c>
      <c r="F33" s="26">
        <v>320</v>
      </c>
      <c r="G33" s="24" t="s">
        <v>64</v>
      </c>
      <c r="H33" s="27">
        <v>80</v>
      </c>
      <c r="I33" s="28">
        <f t="shared" si="4"/>
        <v>25600</v>
      </c>
      <c r="J33" s="27">
        <v>18500</v>
      </c>
      <c r="K33" s="18">
        <f t="shared" si="5"/>
        <v>7100</v>
      </c>
      <c r="L33" s="29">
        <f t="shared" si="6"/>
        <v>0.72265625</v>
      </c>
      <c r="M33" s="25"/>
    </row>
    <row r="34" spans="1:13" ht="15.75" customHeight="1" x14ac:dyDescent="0.25">
      <c r="A34" s="30" t="s">
        <v>78</v>
      </c>
      <c r="B34" s="31" t="s">
        <v>79</v>
      </c>
      <c r="C34" s="31" t="s">
        <v>38</v>
      </c>
      <c r="D34" s="30" t="s">
        <v>74</v>
      </c>
      <c r="E34" s="30" t="s">
        <v>63</v>
      </c>
      <c r="F34" s="32">
        <v>1</v>
      </c>
      <c r="G34" s="30" t="s">
        <v>71</v>
      </c>
      <c r="H34" s="33">
        <v>4200</v>
      </c>
      <c r="I34" s="34">
        <f t="shared" si="4"/>
        <v>4200</v>
      </c>
      <c r="J34" s="33">
        <v>4350</v>
      </c>
      <c r="K34" s="21">
        <f t="shared" si="5"/>
        <v>-150</v>
      </c>
      <c r="L34" s="35">
        <f t="shared" si="6"/>
        <v>1.0357142857142858</v>
      </c>
      <c r="M34" s="31"/>
    </row>
    <row r="35" spans="1:13" ht="15.75" customHeight="1" x14ac:dyDescent="0.25">
      <c r="A35" s="24" t="s">
        <v>80</v>
      </c>
      <c r="B35" s="25" t="s">
        <v>81</v>
      </c>
      <c r="C35" s="25" t="s">
        <v>44</v>
      </c>
      <c r="D35" s="24" t="s">
        <v>74</v>
      </c>
      <c r="E35" s="24" t="s">
        <v>68</v>
      </c>
      <c r="F35" s="26">
        <v>5</v>
      </c>
      <c r="G35" s="24" t="s">
        <v>82</v>
      </c>
      <c r="H35" s="27">
        <v>780</v>
      </c>
      <c r="I35" s="28">
        <f t="shared" si="4"/>
        <v>3900</v>
      </c>
      <c r="J35" s="27">
        <v>3900</v>
      </c>
      <c r="K35" s="18">
        <f t="shared" si="5"/>
        <v>0</v>
      </c>
      <c r="L35" s="29">
        <f t="shared" si="6"/>
        <v>1</v>
      </c>
      <c r="M35" s="25"/>
    </row>
    <row r="36" spans="1:13" ht="15.75" customHeight="1" x14ac:dyDescent="0.25">
      <c r="A36" s="30" t="s">
        <v>83</v>
      </c>
      <c r="B36" s="31" t="s">
        <v>84</v>
      </c>
      <c r="C36" s="31" t="s">
        <v>47</v>
      </c>
      <c r="D36" s="30" t="s">
        <v>74</v>
      </c>
      <c r="E36" s="30" t="s">
        <v>68</v>
      </c>
      <c r="F36" s="32">
        <v>8</v>
      </c>
      <c r="G36" s="30" t="s">
        <v>85</v>
      </c>
      <c r="H36" s="33">
        <v>240</v>
      </c>
      <c r="I36" s="34">
        <f t="shared" si="4"/>
        <v>1920</v>
      </c>
      <c r="J36" s="33">
        <v>1920</v>
      </c>
      <c r="K36" s="21">
        <f t="shared" si="5"/>
        <v>0</v>
      </c>
      <c r="L36" s="35">
        <f t="shared" si="6"/>
        <v>1</v>
      </c>
      <c r="M36" s="31"/>
    </row>
    <row r="37" spans="1:13" ht="15.75" customHeight="1" x14ac:dyDescent="0.25">
      <c r="A37" s="24" t="s">
        <v>86</v>
      </c>
      <c r="B37" s="25" t="s">
        <v>87</v>
      </c>
      <c r="C37" s="25" t="s">
        <v>35</v>
      </c>
      <c r="D37" s="24" t="s">
        <v>88</v>
      </c>
      <c r="E37" s="24" t="s">
        <v>89</v>
      </c>
      <c r="F37" s="26">
        <v>3</v>
      </c>
      <c r="G37" s="24" t="s">
        <v>75</v>
      </c>
      <c r="H37" s="27">
        <v>1200</v>
      </c>
      <c r="I37" s="28">
        <f t="shared" si="4"/>
        <v>3600</v>
      </c>
      <c r="J37" s="27"/>
      <c r="K37" s="18" t="str">
        <f t="shared" si="5"/>
        <v/>
      </c>
      <c r="L37" s="29" t="str">
        <f t="shared" si="6"/>
        <v/>
      </c>
      <c r="M37" s="25"/>
    </row>
    <row r="38" spans="1:13" ht="15.75" customHeight="1" x14ac:dyDescent="0.25">
      <c r="A38" s="30" t="s">
        <v>90</v>
      </c>
      <c r="B38" s="31" t="s">
        <v>91</v>
      </c>
      <c r="C38" s="31" t="s">
        <v>41</v>
      </c>
      <c r="D38" s="30" t="s">
        <v>74</v>
      </c>
      <c r="E38" s="30" t="s">
        <v>63</v>
      </c>
      <c r="F38" s="32">
        <v>1</v>
      </c>
      <c r="G38" s="30" t="s">
        <v>71</v>
      </c>
      <c r="H38" s="33">
        <v>2600</v>
      </c>
      <c r="I38" s="34">
        <f t="shared" si="4"/>
        <v>2600</v>
      </c>
      <c r="J38" s="33">
        <v>2350</v>
      </c>
      <c r="K38" s="21">
        <f t="shared" si="5"/>
        <v>250</v>
      </c>
      <c r="L38" s="35">
        <f t="shared" si="6"/>
        <v>0.90384615384615385</v>
      </c>
      <c r="M38" s="31"/>
    </row>
    <row r="39" spans="1:13" ht="15.75" customHeight="1" x14ac:dyDescent="0.25">
      <c r="A39" s="24" t="s">
        <v>92</v>
      </c>
      <c r="B39" s="25" t="s">
        <v>93</v>
      </c>
      <c r="C39" s="25" t="s">
        <v>32</v>
      </c>
      <c r="D39" s="24" t="s">
        <v>74</v>
      </c>
      <c r="E39" s="24" t="s">
        <v>89</v>
      </c>
      <c r="F39" s="26">
        <v>80</v>
      </c>
      <c r="G39" s="24" t="s">
        <v>64</v>
      </c>
      <c r="H39" s="27">
        <v>78</v>
      </c>
      <c r="I39" s="28">
        <f t="shared" si="4"/>
        <v>6240</v>
      </c>
      <c r="J39" s="27"/>
      <c r="K39" s="18" t="str">
        <f t="shared" si="5"/>
        <v/>
      </c>
      <c r="L39" s="29" t="str">
        <f t="shared" si="6"/>
        <v/>
      </c>
      <c r="M39" s="25"/>
    </row>
    <row r="40" spans="1:13" ht="15.75" customHeight="1" x14ac:dyDescent="0.25">
      <c r="A40" s="30" t="s">
        <v>94</v>
      </c>
      <c r="B40" s="31" t="s">
        <v>95</v>
      </c>
      <c r="C40" s="31" t="s">
        <v>32</v>
      </c>
      <c r="D40" s="30" t="s">
        <v>88</v>
      </c>
      <c r="E40" s="30" t="s">
        <v>89</v>
      </c>
      <c r="F40" s="32">
        <v>40</v>
      </c>
      <c r="G40" s="30" t="s">
        <v>64</v>
      </c>
      <c r="H40" s="33">
        <v>70</v>
      </c>
      <c r="I40" s="34">
        <f t="shared" si="4"/>
        <v>2800</v>
      </c>
      <c r="J40" s="33"/>
      <c r="K40" s="21" t="str">
        <f t="shared" si="5"/>
        <v/>
      </c>
      <c r="L40" s="35" t="str">
        <f t="shared" si="6"/>
        <v/>
      </c>
      <c r="M40" s="31"/>
    </row>
    <row r="41" spans="1:13" ht="15.75" customHeight="1" x14ac:dyDescent="0.25">
      <c r="A41" s="24" t="s">
        <v>96</v>
      </c>
      <c r="B41" s="25" t="s">
        <v>97</v>
      </c>
      <c r="C41" s="25" t="s">
        <v>48</v>
      </c>
      <c r="D41" s="24" t="s">
        <v>88</v>
      </c>
      <c r="E41" s="24" t="s">
        <v>89</v>
      </c>
      <c r="F41" s="26">
        <v>1</v>
      </c>
      <c r="G41" s="24" t="s">
        <v>71</v>
      </c>
      <c r="H41" s="27">
        <v>1500</v>
      </c>
      <c r="I41" s="28">
        <f t="shared" si="4"/>
        <v>1500</v>
      </c>
      <c r="J41" s="27"/>
      <c r="K41" s="18" t="str">
        <f t="shared" si="5"/>
        <v/>
      </c>
      <c r="L41" s="29" t="str">
        <f t="shared" si="6"/>
        <v/>
      </c>
      <c r="M41" s="25"/>
    </row>
    <row r="42" spans="1:13" ht="15.75" customHeight="1" x14ac:dyDescent="0.25">
      <c r="A42" s="30" t="s">
        <v>98</v>
      </c>
      <c r="B42" s="31" t="s">
        <v>99</v>
      </c>
      <c r="C42" s="31" t="s">
        <v>48</v>
      </c>
      <c r="D42" s="30" t="s">
        <v>74</v>
      </c>
      <c r="E42" s="30" t="s">
        <v>89</v>
      </c>
      <c r="F42" s="32">
        <v>1</v>
      </c>
      <c r="G42" s="30" t="s">
        <v>71</v>
      </c>
      <c r="H42" s="33">
        <v>3000</v>
      </c>
      <c r="I42" s="34">
        <f t="shared" si="4"/>
        <v>3000</v>
      </c>
      <c r="J42" s="33"/>
      <c r="K42" s="21" t="str">
        <f t="shared" si="5"/>
        <v/>
      </c>
      <c r="L42" s="35" t="str">
        <f t="shared" si="6"/>
        <v/>
      </c>
      <c r="M42" s="31"/>
    </row>
    <row r="43" spans="1:13" ht="15.75" customHeight="1" x14ac:dyDescent="0.25">
      <c r="A43" s="24"/>
      <c r="B43" s="25"/>
      <c r="C43" s="25"/>
      <c r="D43" s="24"/>
      <c r="E43" s="24"/>
      <c r="F43" s="26"/>
      <c r="G43" s="24"/>
      <c r="H43" s="27"/>
      <c r="I43" s="28" t="str">
        <f t="shared" si="4"/>
        <v/>
      </c>
      <c r="J43" s="27"/>
      <c r="K43" s="18" t="str">
        <f t="shared" si="5"/>
        <v/>
      </c>
      <c r="L43" s="29" t="str">
        <f t="shared" si="6"/>
        <v/>
      </c>
      <c r="M43" s="25"/>
    </row>
    <row r="44" spans="1:13" ht="15.75" customHeight="1" x14ac:dyDescent="0.25">
      <c r="A44" s="30"/>
      <c r="B44" s="31"/>
      <c r="C44" s="31"/>
      <c r="D44" s="30"/>
      <c r="E44" s="30"/>
      <c r="F44" s="32"/>
      <c r="G44" s="30"/>
      <c r="H44" s="33"/>
      <c r="I44" s="34" t="str">
        <f t="shared" si="4"/>
        <v/>
      </c>
      <c r="J44" s="33"/>
      <c r="K44" s="21" t="str">
        <f t="shared" si="5"/>
        <v/>
      </c>
      <c r="L44" s="35" t="str">
        <f t="shared" si="6"/>
        <v/>
      </c>
      <c r="M44" s="31"/>
    </row>
    <row r="45" spans="1:13" ht="15.75" customHeight="1" x14ac:dyDescent="0.25">
      <c r="A45" s="24"/>
      <c r="B45" s="25"/>
      <c r="C45" s="25"/>
      <c r="D45" s="24"/>
      <c r="E45" s="24"/>
      <c r="F45" s="26"/>
      <c r="G45" s="24"/>
      <c r="H45" s="27"/>
      <c r="I45" s="28" t="str">
        <f t="shared" si="4"/>
        <v/>
      </c>
      <c r="J45" s="27"/>
      <c r="K45" s="18" t="str">
        <f t="shared" si="5"/>
        <v/>
      </c>
      <c r="L45" s="29" t="str">
        <f t="shared" si="6"/>
        <v/>
      </c>
      <c r="M45" s="25"/>
    </row>
    <row r="46" spans="1:13" ht="15.75" customHeight="1" x14ac:dyDescent="0.25">
      <c r="A46" s="30"/>
      <c r="B46" s="31"/>
      <c r="C46" s="31"/>
      <c r="D46" s="30"/>
      <c r="E46" s="30"/>
      <c r="F46" s="32"/>
      <c r="G46" s="30"/>
      <c r="H46" s="33"/>
      <c r="I46" s="34" t="str">
        <f t="shared" si="4"/>
        <v/>
      </c>
      <c r="J46" s="33"/>
      <c r="K46" s="21" t="str">
        <f t="shared" si="5"/>
        <v/>
      </c>
      <c r="L46" s="35" t="str">
        <f t="shared" si="6"/>
        <v/>
      </c>
      <c r="M46" s="31"/>
    </row>
    <row r="47" spans="1:13" ht="15.75" customHeight="1" x14ac:dyDescent="0.25">
      <c r="A47" s="24"/>
      <c r="B47" s="25"/>
      <c r="C47" s="25"/>
      <c r="D47" s="24"/>
      <c r="E47" s="24"/>
      <c r="F47" s="26"/>
      <c r="G47" s="24"/>
      <c r="H47" s="27"/>
      <c r="I47" s="28" t="str">
        <f t="shared" si="4"/>
        <v/>
      </c>
      <c r="J47" s="27"/>
      <c r="K47" s="18" t="str">
        <f t="shared" si="5"/>
        <v/>
      </c>
      <c r="L47" s="29" t="str">
        <f t="shared" si="6"/>
        <v/>
      </c>
      <c r="M47" s="25"/>
    </row>
    <row r="48" spans="1:13" ht="15.75" customHeight="1" x14ac:dyDescent="0.25">
      <c r="A48" s="30"/>
      <c r="B48" s="31"/>
      <c r="C48" s="31"/>
      <c r="D48" s="30"/>
      <c r="E48" s="30"/>
      <c r="F48" s="32"/>
      <c r="G48" s="30"/>
      <c r="H48" s="33"/>
      <c r="I48" s="34" t="str">
        <f t="shared" si="4"/>
        <v/>
      </c>
      <c r="J48" s="33"/>
      <c r="K48" s="21" t="str">
        <f t="shared" si="5"/>
        <v/>
      </c>
      <c r="L48" s="35" t="str">
        <f t="shared" si="6"/>
        <v/>
      </c>
      <c r="M48" s="31"/>
    </row>
    <row r="49" spans="1:13" ht="15.75" customHeight="1" x14ac:dyDescent="0.25">
      <c r="A49" s="24"/>
      <c r="B49" s="25"/>
      <c r="C49" s="25"/>
      <c r="D49" s="24"/>
      <c r="E49" s="24"/>
      <c r="F49" s="26"/>
      <c r="G49" s="24"/>
      <c r="H49" s="27"/>
      <c r="I49" s="28" t="str">
        <f t="shared" si="4"/>
        <v/>
      </c>
      <c r="J49" s="27"/>
      <c r="K49" s="18" t="str">
        <f t="shared" si="5"/>
        <v/>
      </c>
      <c r="L49" s="29" t="str">
        <f t="shared" si="6"/>
        <v/>
      </c>
      <c r="M49" s="25"/>
    </row>
    <row r="50" spans="1:13" ht="15.75" customHeight="1" x14ac:dyDescent="0.25">
      <c r="A50" s="30"/>
      <c r="B50" s="31"/>
      <c r="C50" s="31"/>
      <c r="D50" s="30"/>
      <c r="E50" s="30"/>
      <c r="F50" s="32"/>
      <c r="G50" s="30"/>
      <c r="H50" s="33"/>
      <c r="I50" s="34" t="str">
        <f t="shared" si="4"/>
        <v/>
      </c>
      <c r="J50" s="33"/>
      <c r="K50" s="21" t="str">
        <f t="shared" si="5"/>
        <v/>
      </c>
      <c r="L50" s="35" t="str">
        <f t="shared" si="6"/>
        <v/>
      </c>
      <c r="M50" s="31"/>
    </row>
    <row r="51" spans="1:13" ht="21.75" customHeight="1" x14ac:dyDescent="0.25">
      <c r="A51" s="40" t="s">
        <v>100</v>
      </c>
      <c r="B51" s="40"/>
      <c r="C51" s="40"/>
      <c r="D51" s="40"/>
      <c r="E51" s="40"/>
      <c r="F51" s="40"/>
      <c r="G51" s="40"/>
      <c r="H51" s="40"/>
      <c r="I51" s="36">
        <f>SUM(I29:I50)</f>
        <v>93360</v>
      </c>
      <c r="J51" s="36">
        <f>SUM(J29:J50)</f>
        <v>58320</v>
      </c>
      <c r="K51" s="36">
        <f>I51-J51</f>
        <v>35040</v>
      </c>
      <c r="L51" s="37">
        <f>IF(I51=0,"",J51/I51)</f>
        <v>0.62467866323907451</v>
      </c>
      <c r="M51" s="38"/>
    </row>
    <row r="53" spans="1:13" ht="15" customHeight="1" x14ac:dyDescent="0.25">
      <c r="A53" s="41" t="s">
        <v>101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</sheetData>
  <mergeCells count="39">
    <mergeCell ref="A24:M24"/>
    <mergeCell ref="A25:M25"/>
    <mergeCell ref="A51:H51"/>
    <mergeCell ref="A53:M53"/>
    <mergeCell ref="G19:H19"/>
    <mergeCell ref="I19:M19"/>
    <mergeCell ref="G20:H20"/>
    <mergeCell ref="I20:M20"/>
    <mergeCell ref="G21:H21"/>
    <mergeCell ref="I21:M21"/>
    <mergeCell ref="A15:M15"/>
    <mergeCell ref="G16:M16"/>
    <mergeCell ref="G17:H17"/>
    <mergeCell ref="I17:M17"/>
    <mergeCell ref="G18:H18"/>
    <mergeCell ref="I18:M18"/>
    <mergeCell ref="A12:C13"/>
    <mergeCell ref="D12:F13"/>
    <mergeCell ref="G12:I13"/>
    <mergeCell ref="J12:K13"/>
    <mergeCell ref="L12:M13"/>
    <mergeCell ref="A10:M10"/>
    <mergeCell ref="A11:C11"/>
    <mergeCell ref="D11:F11"/>
    <mergeCell ref="G11:I11"/>
    <mergeCell ref="J11:K11"/>
    <mergeCell ref="L11:M11"/>
    <mergeCell ref="B7:E7"/>
    <mergeCell ref="G7:I7"/>
    <mergeCell ref="K7:M7"/>
    <mergeCell ref="B8:E8"/>
    <mergeCell ref="G8:I8"/>
    <mergeCell ref="K8:M8"/>
    <mergeCell ref="A1:M2"/>
    <mergeCell ref="A3:M3"/>
    <mergeCell ref="A5:M5"/>
    <mergeCell ref="B6:E6"/>
    <mergeCell ref="G6:I6"/>
    <mergeCell ref="K6:M6"/>
  </mergeCells>
  <conditionalFormatting sqref="D17:D23">
    <cfRule type="cellIs" dxfId="7" priority="4" operator="lessThan">
      <formula>0</formula>
    </cfRule>
    <cfRule type="cellIs" dxfId="6" priority="5" operator="greaterThan">
      <formula>0</formula>
    </cfRule>
  </conditionalFormatting>
  <conditionalFormatting sqref="E17:E23">
    <cfRule type="dataBar" priority="10">
      <dataBar>
        <cfvo type="num" val="0"/>
        <cfvo type="num" val="1"/>
        <color rgb="FFB8862F"/>
      </dataBar>
      <extLst>
        <ext xmlns:x14="http://schemas.microsoft.com/office/spreadsheetml/2009/9/main" uri="{B025F937-C7B1-47D3-B67F-A62EFF666E3E}">
          <x14:id>{AC74E668-8DFE-4FC4-AAED-222A3C58B653}</x14:id>
        </ext>
      </extLst>
    </cfRule>
  </conditionalFormatting>
  <conditionalFormatting sqref="E29:E50">
    <cfRule type="cellIs" dxfId="5" priority="6" operator="equal">
      <formula>"Abgeschlossen"</formula>
    </cfRule>
    <cfRule type="cellIs" dxfId="4" priority="7" operator="equal">
      <formula>"In Bearbeitung"</formula>
    </cfRule>
    <cfRule type="cellIs" dxfId="3" priority="8" operator="equal">
      <formula>"Offen"</formula>
    </cfRule>
  </conditionalFormatting>
  <conditionalFormatting sqref="K29:K50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L29:L50">
    <cfRule type="cellIs" dxfId="0" priority="9" operator="greaterThan">
      <formula>1</formula>
    </cfRule>
  </conditionalFormatting>
  <dataValidations count="4">
    <dataValidation type="list" allowBlank="1" sqref="C29:C50" xr:uid="{00000000-0002-0000-0000-000000000000}">
      <formula1>"Personal,Externe Dienstleistungen,Material &amp; Sachkosten,Reisekosten,Ausrüstung &amp; Technik,Lizenzen &amp; Software,Sonstiges"</formula1>
      <formula2>0</formula2>
    </dataValidation>
    <dataValidation type="list" allowBlank="1" sqref="D29:D50" xr:uid="{00000000-0002-0000-0000-000001000000}">
      <formula1>"Initiierung,Planung,Umsetzung,Abschluss"</formula1>
      <formula2>0</formula2>
    </dataValidation>
    <dataValidation type="list" allowBlank="1" sqref="E29:E50" xr:uid="{00000000-0002-0000-0000-000002000000}">
      <formula1>"Offen,In Bearbeitung,Abgeschlossen"</formula1>
      <formula2>0</formula2>
    </dataValidation>
    <dataValidation type="list" allowBlank="1" sqref="G29:G50" xr:uid="{00000000-0002-0000-0000-000003000000}">
      <formula1>"Std.,Tag,Monat,Stück,Pauschal,Lizenz,km"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74E668-8DFE-4FC4-AAED-222A3C58B653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B8862F"/>
            </x14:dataBar>
          </x14:cfRule>
          <xm:sqref>E17:E23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2026-07-06T10:41:18Z</dcterms:created>
  <dcterms:modified xsi:type="dcterms:W3CDTF">2026-07-06T13:57:50Z</dcterms:modified>
  <dc:language>en-US</dc:language>
</cp:coreProperties>
</file>