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9E922DF6-5C45-483F-B252-3E27F6D07043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Projektbudget" sheetId="1" r:id="rId1"/>
  </sheets>
  <definedNames>
    <definedName name="_xlnm.Print_Area" localSheetId="0">Projektbudget!$A$1:$M$51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44" i="1" l="1"/>
  <c r="J43" i="1"/>
  <c r="J42" i="1"/>
  <c r="J41" i="1"/>
  <c r="J40" i="1"/>
  <c r="J39" i="1"/>
  <c r="J38" i="1"/>
  <c r="L38" i="1" s="1"/>
  <c r="M38" i="1" s="1"/>
  <c r="L37" i="1"/>
  <c r="J37" i="1"/>
  <c r="M37" i="1" s="1"/>
  <c r="L36" i="1"/>
  <c r="M36" i="1" s="1"/>
  <c r="J36" i="1"/>
  <c r="J35" i="1"/>
  <c r="D24" i="1" s="1"/>
  <c r="J34" i="1"/>
  <c r="L34" i="1" s="1"/>
  <c r="J33" i="1"/>
  <c r="L33" i="1" s="1"/>
  <c r="J32" i="1"/>
  <c r="J31" i="1"/>
  <c r="J30" i="1"/>
  <c r="J44" i="1" s="1"/>
  <c r="E25" i="1"/>
  <c r="D25" i="1"/>
  <c r="E24" i="1"/>
  <c r="E23" i="1"/>
  <c r="F23" i="1" s="1"/>
  <c r="D23" i="1"/>
  <c r="E22" i="1"/>
  <c r="D22" i="1"/>
  <c r="E21" i="1"/>
  <c r="E26" i="1" s="1"/>
  <c r="E20" i="1"/>
  <c r="D15" i="1"/>
  <c r="D10" i="1"/>
  <c r="F24" i="1" l="1"/>
  <c r="G24" i="1" s="1"/>
  <c r="L44" i="1"/>
  <c r="M44" i="1" s="1"/>
  <c r="B16" i="1"/>
  <c r="K15" i="1"/>
  <c r="G15" i="1"/>
  <c r="B15" i="1"/>
  <c r="G25" i="1"/>
  <c r="M40" i="1"/>
  <c r="G22" i="1"/>
  <c r="M41" i="1"/>
  <c r="M42" i="1"/>
  <c r="G23" i="1"/>
  <c r="M43" i="1"/>
  <c r="L39" i="1"/>
  <c r="M39" i="1" s="1"/>
  <c r="M33" i="1"/>
  <c r="F25" i="1"/>
  <c r="M34" i="1"/>
  <c r="L42" i="1"/>
  <c r="L40" i="1"/>
  <c r="L43" i="1"/>
  <c r="F22" i="1"/>
  <c r="L41" i="1"/>
  <c r="L35" i="1"/>
  <c r="M35" i="1" s="1"/>
  <c r="D20" i="1"/>
  <c r="L30" i="1"/>
  <c r="M30" i="1"/>
  <c r="D21" i="1"/>
  <c r="L32" i="1"/>
  <c r="M32" i="1" s="1"/>
  <c r="L31" i="1"/>
  <c r="M31" i="1" s="1"/>
  <c r="F20" i="1" l="1"/>
  <c r="G20" i="1" s="1"/>
  <c r="D26" i="1"/>
  <c r="F21" i="1"/>
  <c r="G21" i="1" s="1"/>
  <c r="I20" i="1" l="1"/>
  <c r="H20" i="1"/>
  <c r="H21" i="1"/>
  <c r="I24" i="1"/>
  <c r="H24" i="1"/>
  <c r="H25" i="1"/>
  <c r="I23" i="1"/>
  <c r="H23" i="1"/>
  <c r="H22" i="1"/>
  <c r="I21" i="1"/>
  <c r="F26" i="1"/>
  <c r="G26" i="1" s="1"/>
  <c r="I22" i="1"/>
  <c r="I25" i="1"/>
</calcChain>
</file>

<file path=xl/sharedStrings.xml><?xml version="1.0" encoding="utf-8"?>
<sst xmlns="http://schemas.openxmlformats.org/spreadsheetml/2006/main" count="150" uniqueCount="99">
  <si>
    <t>PROJEKTBUDGET</t>
  </si>
  <si>
    <t>PROJEKTDATEN</t>
  </si>
  <si>
    <t>Projektname</t>
  </si>
  <si>
    <t>Musterprojekt 2026 – Einführung Standardlösung</t>
  </si>
  <si>
    <t>Projektleitung</t>
  </si>
  <si>
    <t>A. Weber</t>
  </si>
  <si>
    <t>Projektnummer</t>
  </si>
  <si>
    <t>PRJ-2026-014</t>
  </si>
  <si>
    <t>Auftraggeber</t>
  </si>
  <si>
    <t>Beispiel GmbH</t>
  </si>
  <si>
    <t>Projektstart</t>
  </si>
  <si>
    <t>Geplantes Ende</t>
  </si>
  <si>
    <t>Berichtsstichtag</t>
  </si>
  <si>
    <t>Währung</t>
  </si>
  <si>
    <t>EUR (€)</t>
  </si>
  <si>
    <t>Projektphase</t>
  </si>
  <si>
    <t>Realisierung</t>
  </si>
  <si>
    <t>Genehmigt durch</t>
  </si>
  <si>
    <t>M. Braun (Lenkungsausschuss)</t>
  </si>
  <si>
    <t>BUDGET-ÜBERBLICK</t>
  </si>
  <si>
    <t>GESAMTBUDGET (PLAN)</t>
  </si>
  <si>
    <t>IST-KOSTEN (STAND HEUTE)</t>
  </si>
  <si>
    <t>RESTBUDGET</t>
  </si>
  <si>
    <t>BUDGETAUSLASTUNG</t>
  </si>
  <si>
    <t>KOSTENÜBERSICHT NACH KATEGORIE</t>
  </si>
  <si>
    <t>Kategorie</t>
  </si>
  <si>
    <t>Budget (Plan)</t>
  </si>
  <si>
    <t>Ist-Kosten</t>
  </si>
  <si>
    <t>Abweichung</t>
  </si>
  <si>
    <t>Abw. %</t>
  </si>
  <si>
    <t>Anteil %</t>
  </si>
  <si>
    <t>Verteilung der geplanten Kosten</t>
  </si>
  <si>
    <t>Personalkosten</t>
  </si>
  <si>
    <t>Externe Dienstleistungen</t>
  </si>
  <si>
    <t>Material &amp; Sachmittel</t>
  </si>
  <si>
    <t>Reisekosten</t>
  </si>
  <si>
    <t>Ausrüstung &amp; Lizenzen</t>
  </si>
  <si>
    <t>Reserve / Unvorhergesehenes</t>
  </si>
  <si>
    <t>Gesamt</t>
  </si>
  <si>
    <t>100 % des geplanten Budgets</t>
  </si>
  <si>
    <t>KOSTENPOSITIONEN IM DETAIL</t>
  </si>
  <si>
    <t>PSP-Nr.</t>
  </si>
  <si>
    <t>Arbeitspaket / Position</t>
  </si>
  <si>
    <t>Verantwortlich</t>
  </si>
  <si>
    <t>Status</t>
  </si>
  <si>
    <t>Menge</t>
  </si>
  <si>
    <t>Einheit</t>
  </si>
  <si>
    <t>Einheitspreis</t>
  </si>
  <si>
    <t>1.1</t>
  </si>
  <si>
    <t>Projektinitialisierung &amp; Kick-off</t>
  </si>
  <si>
    <t>Abgeschlossen</t>
  </si>
  <si>
    <t>Std.</t>
  </si>
  <si>
    <t>1.2</t>
  </si>
  <si>
    <t>Anforderungsanalyse &amp; Lastenheft</t>
  </si>
  <si>
    <t>M. Braun</t>
  </si>
  <si>
    <t>Tag</t>
  </si>
  <si>
    <t>1.3</t>
  </si>
  <si>
    <t>Konzeption &amp; Feinplanung</t>
  </si>
  <si>
    <t>In Arbeit</t>
  </si>
  <si>
    <t>2.1</t>
  </si>
  <si>
    <t>Realisierung – Umsetzung Phase 1</t>
  </si>
  <si>
    <t>2.2</t>
  </si>
  <si>
    <t>Materialbeschaffung &amp; Sachmittel</t>
  </si>
  <si>
    <t>S. König</t>
  </si>
  <si>
    <t>Pauschal</t>
  </si>
  <si>
    <t>2.3</t>
  </si>
  <si>
    <t>Softwarelizenzen</t>
  </si>
  <si>
    <t>T. Fischer</t>
  </si>
  <si>
    <t>Lizenz</t>
  </si>
  <si>
    <t>2.4</t>
  </si>
  <si>
    <t>Hardware &amp; Ausstattung</t>
  </si>
  <si>
    <t>Offen</t>
  </si>
  <si>
    <t>Stk.</t>
  </si>
  <si>
    <t>3.1</t>
  </si>
  <si>
    <t>Schulung &amp; Einführung Team</t>
  </si>
  <si>
    <t>3.2</t>
  </si>
  <si>
    <t>Reisekosten Workshops</t>
  </si>
  <si>
    <t>3.3</t>
  </si>
  <si>
    <t>Externe Qualitätssicherung</t>
  </si>
  <si>
    <t>4.1</t>
  </si>
  <si>
    <t>Dokumentation &amp; Handbücher</t>
  </si>
  <si>
    <t>4.2</t>
  </si>
  <si>
    <t>Kommunikation &amp; Rollout</t>
  </si>
  <si>
    <t>4.3</t>
  </si>
  <si>
    <t>Abnahme &amp; Projektabschluss</t>
  </si>
  <si>
    <t>5.1</t>
  </si>
  <si>
    <t>Risikopuffer / Unvorhergesehenes</t>
  </si>
  <si>
    <t>Summe – alle Positionen</t>
  </si>
  <si>
    <t>LEGENDE &amp; HINWEISE</t>
  </si>
  <si>
    <t>Eingabefelder</t>
  </si>
  <si>
    <t>sind blau formatiert und können frei ausgefüllt werden.</t>
  </si>
  <si>
    <t>Berechnete Felder</t>
  </si>
  <si>
    <t>sind dunkel formatiert und werden automatisch ermittelt – bitte nicht überschreiben.</t>
  </si>
  <si>
    <t>grün = unter Budget (Einsparung), rot = über Budget (Überschreitung).</t>
  </si>
  <si>
    <t>Formeln</t>
  </si>
  <si>
    <t>Budget = Menge × Einheitspreis  ·  Abweichung = Budget − Ist-Kosten  ·  Kategorien werden automatisch summiert.</t>
  </si>
  <si>
    <t>Hinweis</t>
  </si>
  <si>
    <t>Alle enthaltenen Namen, Zahlen und Angaben sind frei erfundene Beispieldaten.</t>
  </si>
  <si>
    <t>Budgetplanung &amp; Kostencontrolling   ·   Geschäftsjahr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</si>
</sst>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,##0&quot; €&quot;"/>
    <numFmt numFmtId="166" formatCode="0.0%"/>
  </numFmts>
  <fonts count="16" x14ac:knownFonts="1">
    <font>
      <sz val="11"/>
      <color theme="1"/>
      <name val="Calibri"/>
      <family val="2"/>
      <charset val="1"/>
    </font>
    <font>
      <b/>
      <sz val="26"/>
      <color rgb="FFFFFFFF"/>
      <name val="Calibri"/>
      <charset val="1"/>
    </font>
    <font>
      <b/>
      <sz val="10"/>
      <color rgb="FFFFFFFF"/>
      <name val="Calibri"/>
      <charset val="1"/>
    </font>
    <font>
      <b/>
      <sz val="11"/>
      <color rgb="FFFFFFFF"/>
      <name val="Calibri"/>
      <charset val="1"/>
    </font>
    <font>
      <b/>
      <sz val="10"/>
      <color rgb="FF5E6B7A"/>
      <name val="Calibri"/>
      <charset val="1"/>
    </font>
    <font>
      <sz val="10"/>
      <color rgb="FF1F5FBF"/>
      <name val="Calibri"/>
      <charset val="1"/>
    </font>
    <font>
      <b/>
      <sz val="9"/>
      <color rgb="FF5E6B7A"/>
      <name val="Calibri"/>
      <charset val="1"/>
    </font>
    <font>
      <b/>
      <sz val="18"/>
      <color rgb="FF333A45"/>
      <name val="Calibri"/>
      <charset val="1"/>
    </font>
    <font>
      <b/>
      <sz val="18"/>
      <color rgb="FFB0833E"/>
      <name val="Calibri"/>
      <charset val="1"/>
    </font>
    <font>
      <b/>
      <sz val="10"/>
      <color rgb="FF333A45"/>
      <name val="Calibri"/>
      <charset val="1"/>
    </font>
    <font>
      <sz val="10"/>
      <color rgb="FF2B2B2B"/>
      <name val="Calibri"/>
      <charset val="1"/>
    </font>
    <font>
      <b/>
      <sz val="9"/>
      <color rgb="FFFFFFFF"/>
      <name val="Calibri"/>
      <charset val="1"/>
    </font>
    <font>
      <b/>
      <sz val="10"/>
      <color rgb="FF2B2B2B"/>
      <name val="Calibri"/>
      <charset val="1"/>
    </font>
    <font>
      <b/>
      <sz val="9"/>
      <color rgb="FF1F5FBF"/>
      <name val="Calibri"/>
      <charset val="1"/>
    </font>
    <font>
      <sz val="9"/>
      <color rgb="FF2B2B2B"/>
      <name val="Calibri"/>
      <charset val="1"/>
    </font>
    <font>
      <b/>
      <sz val="9"/>
      <color rgb="FF2B2B2B"/>
      <name val="Calibri"/>
      <charset val="1"/>
    </font>
  </fonts>
  <fills count="10">
    <fill>
      <patternFill patternType="none"/>
    </fill>
    <fill>
      <patternFill patternType="gray125"/>
    </fill>
    <fill>
      <patternFill patternType="solid">
        <fgColor rgb="FF333A45"/>
        <bgColor rgb="FF2B2B2B"/>
      </patternFill>
    </fill>
    <fill>
      <patternFill patternType="solid">
        <fgColor rgb="FFB0833E"/>
        <bgColor rgb="FF808080"/>
      </patternFill>
    </fill>
    <fill>
      <patternFill patternType="solid">
        <fgColor rgb="FF5E6B7A"/>
        <bgColor rgb="FF808080"/>
      </patternFill>
    </fill>
    <fill>
      <patternFill patternType="solid">
        <fgColor rgb="FFF4F1EC"/>
        <bgColor rgb="FFEFEBE4"/>
      </patternFill>
    </fill>
    <fill>
      <patternFill patternType="solid">
        <fgColor rgb="FFEFEBE4"/>
        <bgColor rgb="FFF4F1EC"/>
      </patternFill>
    </fill>
    <fill>
      <patternFill patternType="solid">
        <fgColor rgb="FFE7DCC6"/>
        <bgColor rgb="FFD8D2C7"/>
      </patternFill>
    </fill>
    <fill>
      <patternFill patternType="solid">
        <fgColor rgb="FFE4F0E8"/>
        <bgColor rgb="FFEFEBE4"/>
      </patternFill>
    </fill>
    <fill>
      <patternFill patternType="solid">
        <fgColor rgb="FFFFFFFF"/>
        <bgColor rgb="FFF4F1EC"/>
      </patternFill>
    </fill>
  </fills>
  <borders count="5">
    <border>
      <left/>
      <right/>
      <top/>
      <bottom/>
      <diagonal/>
    </border>
    <border>
      <left style="thin">
        <color rgb="FFD8D2C7"/>
      </left>
      <right/>
      <top style="thin">
        <color rgb="FFD8D2C7"/>
      </top>
      <bottom style="thin">
        <color rgb="FFD8D2C7"/>
      </bottom>
      <diagonal/>
    </border>
    <border>
      <left style="medium">
        <color rgb="FF333A45"/>
      </left>
      <right style="medium">
        <color rgb="FF333A45"/>
      </right>
      <top style="medium">
        <color rgb="FF333A45"/>
      </top>
      <bottom/>
      <diagonal/>
    </border>
    <border>
      <left style="medium">
        <color rgb="FF333A45"/>
      </left>
      <right style="medium">
        <color rgb="FF333A45"/>
      </right>
      <top/>
      <bottom style="medium">
        <color rgb="FF333A45"/>
      </bottom>
      <diagonal/>
    </border>
    <border>
      <left style="thin">
        <color rgb="FFD8D2C7"/>
      </left>
      <right style="thin">
        <color rgb="FFD8D2C7"/>
      </right>
      <top style="thin">
        <color rgb="FFD8D2C7"/>
      </top>
      <bottom style="thin">
        <color rgb="FFD8D2C7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0" fillId="5" borderId="4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9" fillId="8" borderId="0" xfId="0" applyFont="1" applyFill="1" applyAlignment="1">
      <alignment horizontal="center" vertical="center"/>
    </xf>
    <xf numFmtId="166" fontId="8" fillId="7" borderId="3" xfId="0" applyNumberFormat="1" applyFont="1" applyFill="1" applyBorder="1" applyAlignment="1">
      <alignment horizontal="center" vertical="center"/>
    </xf>
    <xf numFmtId="165" fontId="7" fillId="6" borderId="3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right" vertical="center"/>
    </xf>
    <xf numFmtId="0" fontId="10" fillId="5" borderId="4" xfId="0" applyFont="1" applyFill="1" applyBorder="1" applyAlignment="1">
      <alignment horizontal="left" vertical="center"/>
    </xf>
    <xf numFmtId="165" fontId="10" fillId="5" borderId="4" xfId="0" applyNumberFormat="1" applyFont="1" applyFill="1" applyBorder="1" applyAlignment="1">
      <alignment horizontal="right" vertical="center"/>
    </xf>
    <xf numFmtId="166" fontId="10" fillId="5" borderId="4" xfId="0" applyNumberFormat="1" applyFont="1" applyFill="1" applyBorder="1" applyAlignment="1">
      <alignment horizontal="right" vertical="center"/>
    </xf>
    <xf numFmtId="0" fontId="10" fillId="9" borderId="4" xfId="0" applyFont="1" applyFill="1" applyBorder="1" applyAlignment="1">
      <alignment horizontal="left" vertical="center"/>
    </xf>
    <xf numFmtId="165" fontId="10" fillId="9" borderId="4" xfId="0" applyNumberFormat="1" applyFont="1" applyFill="1" applyBorder="1" applyAlignment="1">
      <alignment horizontal="right" vertical="center"/>
    </xf>
    <xf numFmtId="166" fontId="10" fillId="9" borderId="4" xfId="0" applyNumberFormat="1" applyFont="1" applyFill="1" applyBorder="1" applyAlignment="1">
      <alignment horizontal="right" vertical="center"/>
    </xf>
    <xf numFmtId="165" fontId="2" fillId="2" borderId="4" xfId="0" applyNumberFormat="1" applyFont="1" applyFill="1" applyBorder="1" applyAlignment="1">
      <alignment horizontal="right" vertical="center"/>
    </xf>
    <xf numFmtId="166" fontId="2" fillId="2" borderId="4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0" fillId="5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right" vertical="center"/>
    </xf>
    <xf numFmtId="165" fontId="5" fillId="5" borderId="4" xfId="0" applyNumberFormat="1" applyFont="1" applyFill="1" applyBorder="1" applyAlignment="1">
      <alignment horizontal="right" vertical="center"/>
    </xf>
    <xf numFmtId="165" fontId="12" fillId="5" borderId="4" xfId="0" applyNumberFormat="1" applyFont="1" applyFill="1" applyBorder="1" applyAlignment="1">
      <alignment horizontal="right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left" vertical="center" wrapText="1"/>
    </xf>
    <xf numFmtId="0" fontId="5" fillId="9" borderId="4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horizontal="center" vertical="center"/>
    </xf>
    <xf numFmtId="3" fontId="5" fillId="9" borderId="4" xfId="0" applyNumberFormat="1" applyFont="1" applyFill="1" applyBorder="1" applyAlignment="1">
      <alignment horizontal="right" vertical="center"/>
    </xf>
    <xf numFmtId="165" fontId="5" fillId="9" borderId="4" xfId="0" applyNumberFormat="1" applyFont="1" applyFill="1" applyBorder="1" applyAlignment="1">
      <alignment horizontal="right" vertical="center"/>
    </xf>
    <xf numFmtId="165" fontId="12" fillId="9" borderId="4" xfId="0" applyNumberFormat="1" applyFont="1" applyFill="1" applyBorder="1" applyAlignment="1">
      <alignment horizontal="right" vertical="center"/>
    </xf>
    <xf numFmtId="166" fontId="10" fillId="5" borderId="1" xfId="0" applyNumberFormat="1" applyFont="1" applyFill="1" applyBorder="1" applyAlignment="1">
      <alignment horizontal="left" vertical="center"/>
    </xf>
    <xf numFmtId="0" fontId="10" fillId="9" borderId="4" xfId="0" applyFont="1" applyFill="1" applyBorder="1" applyAlignment="1">
      <alignment horizontal="left" vertical="center"/>
    </xf>
    <xf numFmtId="166" fontId="10" fillId="9" borderId="1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5" fillId="5" borderId="0" xfId="0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</cellXfs>
  <cellStyles count="1">
    <cellStyle name="Standard" xfId="0" builtinId="0"/>
  </cellStyles>
  <dxfs count="6">
    <dxf>
      <font>
        <b/>
        <color rgb="FF2E7D5B"/>
        <name val="Calibri"/>
        <charset val="1"/>
      </font>
    </dxf>
    <dxf>
      <font>
        <b/>
        <color rgb="FFB23A32"/>
        <name val="Calibri"/>
        <charset val="1"/>
      </font>
    </dxf>
    <dxf>
      <font>
        <b/>
        <color rgb="FF2E7D5B"/>
        <name val="Calibri"/>
        <charset val="1"/>
      </font>
    </dxf>
    <dxf>
      <font>
        <b/>
        <color rgb="FFB23A32"/>
        <name val="Calibri"/>
        <charset val="1"/>
      </font>
    </dxf>
    <dxf>
      <font>
        <b/>
        <color rgb="FF2E7D5B"/>
        <name val="Calibri"/>
        <charset val="1"/>
      </font>
      <fill>
        <patternFill>
          <bgColor rgb="FFE4F0E8"/>
        </patternFill>
      </fill>
    </dxf>
    <dxf>
      <font>
        <b/>
        <color rgb="FFB23A32"/>
        <name val="Calibri"/>
        <charset val="1"/>
      </font>
      <fill>
        <patternFill>
          <bgColor rgb="FFF7E5E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0833E"/>
      <rgbColor rgb="FF800080"/>
      <rgbColor rgb="FF008080"/>
      <rgbColor rgb="FFD8D2C7"/>
      <rgbColor rgb="FF808080"/>
      <rgbColor rgb="FF9999FF"/>
      <rgbColor rgb="FF993366"/>
      <rgbColor rgb="FFF4F1EC"/>
      <rgbColor rgb="FFE4F0E8"/>
      <rgbColor rgb="FF660066"/>
      <rgbColor rgb="FFFF8080"/>
      <rgbColor rgb="FF1F5FBF"/>
      <rgbColor rgb="FFF7E5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FEBE4"/>
      <rgbColor rgb="FFFFFF99"/>
      <rgbColor rgb="FF99CCFF"/>
      <rgbColor rgb="FFFF99CC"/>
      <rgbColor rgb="FFCC99FF"/>
      <rgbColor rgb="FFE7DCC6"/>
      <rgbColor rgb="FF3366FF"/>
      <rgbColor rgb="FF33CCCC"/>
      <rgbColor rgb="FF99CC00"/>
      <rgbColor rgb="FFFFCC00"/>
      <rgbColor rgb="FFFF9900"/>
      <rgbColor rgb="FFFF6600"/>
      <rgbColor rgb="FF5E6B7A"/>
      <rgbColor rgb="FF969696"/>
      <rgbColor rgb="FF003366"/>
      <rgbColor rgb="FF2E7D5B"/>
      <rgbColor rgb="FF003300"/>
      <rgbColor rgb="FF333A45"/>
      <rgbColor rgb="FFB23A32"/>
      <rgbColor rgb="FF993366"/>
      <rgbColor rgb="FF333399"/>
      <rgbColor rgb="FF2B2B2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0833E"/>
    <pageSetUpPr fitToPage="1"/>
  </sheetPr>
  <dimension ref="B1:M51"/>
  <sheetViews>
    <sheetView showGridLines="0" tabSelected="1" topLeftCell="A17" zoomScaleNormal="100" workbookViewId="0">
      <selection activeCell="P42" sqref="P42"/>
    </sheetView>
  </sheetViews>
  <sheetFormatPr baseColWidth="10" defaultColWidth="8.7109375" defaultRowHeight="15" x14ac:dyDescent="0.25"/>
  <cols>
    <col min="1" max="1" width="2.140625" customWidth="1"/>
    <col min="2" max="2" width="12" customWidth="1"/>
    <col min="3" max="3" width="30" customWidth="1"/>
    <col min="4" max="4" width="20" customWidth="1"/>
    <col min="5" max="5" width="17" customWidth="1"/>
    <col min="6" max="6" width="14" customWidth="1"/>
    <col min="7" max="7" width="9" customWidth="1"/>
    <col min="8" max="8" width="11" customWidth="1"/>
    <col min="9" max="9" width="14" customWidth="1"/>
    <col min="10" max="12" width="15" customWidth="1"/>
    <col min="13" max="13" width="11" customWidth="1"/>
  </cols>
  <sheetData>
    <row r="1" spans="2:13" ht="6" customHeight="1" x14ac:dyDescent="0.25"/>
    <row r="2" spans="2:13" ht="25.5" customHeight="1" x14ac:dyDescent="0.25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2:13" ht="19.5" customHeight="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2:13" ht="18" customHeight="1" x14ac:dyDescent="0.25">
      <c r="B4" s="13" t="s">
        <v>98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6" customHeight="1" x14ac:dyDescent="0.25"/>
    <row r="6" spans="2:13" ht="19.5" customHeight="1" x14ac:dyDescent="0.25">
      <c r="B6" s="12" t="s">
        <v>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2:13" ht="16.5" customHeight="1" x14ac:dyDescent="0.25">
      <c r="B7" s="11" t="s">
        <v>2</v>
      </c>
      <c r="C7" s="11"/>
      <c r="D7" s="10" t="s">
        <v>3</v>
      </c>
      <c r="E7" s="10"/>
      <c r="F7" s="10"/>
      <c r="H7" s="11" t="s">
        <v>4</v>
      </c>
      <c r="I7" s="11"/>
      <c r="J7" s="10" t="s">
        <v>5</v>
      </c>
      <c r="K7" s="10"/>
      <c r="L7" s="10"/>
      <c r="M7" s="10"/>
    </row>
    <row r="8" spans="2:13" ht="16.5" customHeight="1" x14ac:dyDescent="0.25">
      <c r="B8" s="11" t="s">
        <v>6</v>
      </c>
      <c r="C8" s="11"/>
      <c r="D8" s="10" t="s">
        <v>7</v>
      </c>
      <c r="E8" s="10"/>
      <c r="F8" s="10"/>
      <c r="H8" s="11" t="s">
        <v>8</v>
      </c>
      <c r="I8" s="11"/>
      <c r="J8" s="10" t="s">
        <v>9</v>
      </c>
      <c r="K8" s="10"/>
      <c r="L8" s="10"/>
      <c r="M8" s="10"/>
    </row>
    <row r="9" spans="2:13" ht="16.5" customHeight="1" x14ac:dyDescent="0.25">
      <c r="B9" s="11" t="s">
        <v>10</v>
      </c>
      <c r="C9" s="11"/>
      <c r="D9" s="9">
        <v>46037</v>
      </c>
      <c r="E9" s="9"/>
      <c r="F9" s="9"/>
      <c r="H9" s="11" t="s">
        <v>11</v>
      </c>
      <c r="I9" s="11"/>
      <c r="J9" s="9">
        <v>46356</v>
      </c>
      <c r="K9" s="9"/>
      <c r="L9" s="9"/>
      <c r="M9" s="9"/>
    </row>
    <row r="10" spans="2:13" ht="16.5" customHeight="1" x14ac:dyDescent="0.25">
      <c r="B10" s="11" t="s">
        <v>12</v>
      </c>
      <c r="C10" s="11"/>
      <c r="D10" s="9">
        <f ca="1">TODAY()</f>
        <v>46209</v>
      </c>
      <c r="E10" s="9"/>
      <c r="F10" s="9"/>
      <c r="H10" s="11" t="s">
        <v>13</v>
      </c>
      <c r="I10" s="11"/>
      <c r="J10" s="10" t="s">
        <v>14</v>
      </c>
      <c r="K10" s="10"/>
      <c r="L10" s="10"/>
      <c r="M10" s="10"/>
    </row>
    <row r="11" spans="2:13" ht="16.5" customHeight="1" x14ac:dyDescent="0.25">
      <c r="B11" s="11" t="s">
        <v>15</v>
      </c>
      <c r="C11" s="11"/>
      <c r="D11" s="10" t="s">
        <v>16</v>
      </c>
      <c r="E11" s="10"/>
      <c r="F11" s="10"/>
      <c r="H11" s="11" t="s">
        <v>17</v>
      </c>
      <c r="I11" s="11"/>
      <c r="J11" s="10" t="s">
        <v>18</v>
      </c>
      <c r="K11" s="10"/>
      <c r="L11" s="10"/>
      <c r="M11" s="10"/>
    </row>
    <row r="12" spans="2:13" ht="6" customHeight="1" x14ac:dyDescent="0.25"/>
    <row r="13" spans="2:13" ht="19.5" customHeight="1" x14ac:dyDescent="0.25">
      <c r="B13" s="12" t="s">
        <v>19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2:13" ht="15.75" customHeight="1" x14ac:dyDescent="0.25">
      <c r="B14" s="8" t="s">
        <v>20</v>
      </c>
      <c r="C14" s="8"/>
      <c r="D14" s="8" t="s">
        <v>21</v>
      </c>
      <c r="E14" s="8"/>
      <c r="F14" s="8"/>
      <c r="G14" s="8" t="s">
        <v>22</v>
      </c>
      <c r="H14" s="8"/>
      <c r="I14" s="8"/>
      <c r="J14" s="8"/>
      <c r="K14" s="7" t="s">
        <v>23</v>
      </c>
      <c r="L14" s="7"/>
      <c r="M14" s="7"/>
    </row>
    <row r="15" spans="2:13" ht="30" customHeight="1" x14ac:dyDescent="0.25">
      <c r="B15" s="6">
        <f>J44</f>
        <v>83390</v>
      </c>
      <c r="C15" s="6"/>
      <c r="D15" s="6">
        <f>K44</f>
        <v>43390</v>
      </c>
      <c r="E15" s="6"/>
      <c r="F15" s="6"/>
      <c r="G15" s="6">
        <f>J44-K44</f>
        <v>40000</v>
      </c>
      <c r="H15" s="6"/>
      <c r="I15" s="6"/>
      <c r="J15" s="6"/>
      <c r="K15" s="5">
        <f>IF(J44=0,0,K44/J44)</f>
        <v>0.52032617819882476</v>
      </c>
      <c r="L15" s="5"/>
      <c r="M15" s="5"/>
    </row>
    <row r="16" spans="2:13" ht="18" customHeight="1" x14ac:dyDescent="0.25">
      <c r="B16" s="4" t="str">
        <f>"Budgetstatus:   "&amp;IF(K44&gt;J44,"⚠  Budget überschritten – Gegenmaßnahmen prüfen","✓  Projekt im vorgegebenen Budgetrahmen")</f>
        <v>Budgetstatus:   ✓  Projekt im vorgegebenen Budgetrahmen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2:13" ht="6" customHeight="1" x14ac:dyDescent="0.25"/>
    <row r="18" spans="2:13" ht="19.5" customHeight="1" x14ac:dyDescent="0.25">
      <c r="B18" s="12" t="s">
        <v>24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2:13" ht="18" customHeight="1" x14ac:dyDescent="0.25">
      <c r="B19" s="3" t="s">
        <v>25</v>
      </c>
      <c r="C19" s="3"/>
      <c r="D19" s="15" t="s">
        <v>26</v>
      </c>
      <c r="E19" s="15" t="s">
        <v>27</v>
      </c>
      <c r="F19" s="15" t="s">
        <v>28</v>
      </c>
      <c r="G19" s="15" t="s">
        <v>29</v>
      </c>
      <c r="H19" s="15" t="s">
        <v>30</v>
      </c>
      <c r="I19" s="2" t="s">
        <v>31</v>
      </c>
      <c r="J19" s="2"/>
      <c r="K19" s="2"/>
      <c r="L19" s="2"/>
      <c r="M19" s="2"/>
    </row>
    <row r="20" spans="2:13" ht="15.75" customHeight="1" x14ac:dyDescent="0.25">
      <c r="B20" s="1" t="s">
        <v>32</v>
      </c>
      <c r="C20" s="1"/>
      <c r="D20" s="17">
        <f t="shared" ref="D20:D25" si="0">SUMIF($D$30:$D$43,$B20,$J$30:$J$43)</f>
        <v>19550</v>
      </c>
      <c r="E20" s="17">
        <f t="shared" ref="E20:E25" si="1">SUMIF($D$30:$D$43,$B20,$K$30:$K$43)</f>
        <v>8750</v>
      </c>
      <c r="F20" s="17">
        <f t="shared" ref="F20:F26" si="2">D20-E20</f>
        <v>10800</v>
      </c>
      <c r="G20" s="18">
        <f t="shared" ref="G20:G26" si="3">IF(D20=0,0,F20/D20)</f>
        <v>0.55242966751918154</v>
      </c>
      <c r="H20" s="18">
        <f t="shared" ref="H20:H25" si="4">IF($D$26=0,0,D20/$D$26)</f>
        <v>0.23444058040532437</v>
      </c>
      <c r="I20" s="41">
        <f t="shared" ref="I20:I25" si="5">IF($D$26=0,0,D20/$D$26)</f>
        <v>0.23444058040532437</v>
      </c>
      <c r="J20" s="41"/>
      <c r="K20" s="41"/>
      <c r="L20" s="41"/>
      <c r="M20" s="41"/>
    </row>
    <row r="21" spans="2:13" ht="15.75" customHeight="1" x14ac:dyDescent="0.25">
      <c r="B21" s="42" t="s">
        <v>33</v>
      </c>
      <c r="C21" s="42"/>
      <c r="D21" s="20">
        <f t="shared" si="0"/>
        <v>33540</v>
      </c>
      <c r="E21" s="20">
        <f t="shared" si="1"/>
        <v>22200</v>
      </c>
      <c r="F21" s="20">
        <f t="shared" si="2"/>
        <v>11340</v>
      </c>
      <c r="G21" s="21">
        <f t="shared" si="3"/>
        <v>0.33810375670840787</v>
      </c>
      <c r="H21" s="21">
        <f t="shared" si="4"/>
        <v>0.40220649958028543</v>
      </c>
      <c r="I21" s="43">
        <f t="shared" si="5"/>
        <v>0.40220649958028543</v>
      </c>
      <c r="J21" s="43"/>
      <c r="K21" s="43"/>
      <c r="L21" s="43"/>
      <c r="M21" s="43"/>
    </row>
    <row r="22" spans="2:13" ht="15.75" customHeight="1" x14ac:dyDescent="0.25">
      <c r="B22" s="1" t="s">
        <v>34</v>
      </c>
      <c r="C22" s="1"/>
      <c r="D22" s="17">
        <f t="shared" si="0"/>
        <v>9700</v>
      </c>
      <c r="E22" s="17">
        <f t="shared" si="1"/>
        <v>6890</v>
      </c>
      <c r="F22" s="17">
        <f t="shared" si="2"/>
        <v>2810</v>
      </c>
      <c r="G22" s="18">
        <f t="shared" si="3"/>
        <v>0.28969072164948456</v>
      </c>
      <c r="H22" s="18">
        <f t="shared" si="4"/>
        <v>0.11632090178678499</v>
      </c>
      <c r="I22" s="41">
        <f t="shared" si="5"/>
        <v>0.11632090178678499</v>
      </c>
      <c r="J22" s="41"/>
      <c r="K22" s="41"/>
      <c r="L22" s="41"/>
      <c r="M22" s="41"/>
    </row>
    <row r="23" spans="2:13" ht="15.75" customHeight="1" x14ac:dyDescent="0.25">
      <c r="B23" s="42" t="s">
        <v>35</v>
      </c>
      <c r="C23" s="42"/>
      <c r="D23" s="20">
        <f t="shared" si="0"/>
        <v>2800</v>
      </c>
      <c r="E23" s="20">
        <f t="shared" si="1"/>
        <v>1950</v>
      </c>
      <c r="F23" s="20">
        <f t="shared" si="2"/>
        <v>850</v>
      </c>
      <c r="G23" s="21">
        <f t="shared" si="3"/>
        <v>0.30357142857142855</v>
      </c>
      <c r="H23" s="21">
        <f t="shared" si="4"/>
        <v>3.3577167526082266E-2</v>
      </c>
      <c r="I23" s="43">
        <f t="shared" si="5"/>
        <v>3.3577167526082266E-2</v>
      </c>
      <c r="J23" s="43"/>
      <c r="K23" s="43"/>
      <c r="L23" s="43"/>
      <c r="M23" s="43"/>
    </row>
    <row r="24" spans="2:13" ht="15.75" customHeight="1" x14ac:dyDescent="0.25">
      <c r="B24" s="1" t="s">
        <v>36</v>
      </c>
      <c r="C24" s="1"/>
      <c r="D24" s="17">
        <f t="shared" si="0"/>
        <v>12800</v>
      </c>
      <c r="E24" s="17">
        <f t="shared" si="1"/>
        <v>3600</v>
      </c>
      <c r="F24" s="17">
        <f t="shared" si="2"/>
        <v>9200</v>
      </c>
      <c r="G24" s="18">
        <f t="shared" si="3"/>
        <v>0.71875</v>
      </c>
      <c r="H24" s="18">
        <f t="shared" si="4"/>
        <v>0.15349562297637606</v>
      </c>
      <c r="I24" s="41">
        <f t="shared" si="5"/>
        <v>0.15349562297637606</v>
      </c>
      <c r="J24" s="41"/>
      <c r="K24" s="41"/>
      <c r="L24" s="41"/>
      <c r="M24" s="41"/>
    </row>
    <row r="25" spans="2:13" ht="15.75" customHeight="1" x14ac:dyDescent="0.25">
      <c r="B25" s="42" t="s">
        <v>37</v>
      </c>
      <c r="C25" s="42"/>
      <c r="D25" s="20">
        <f t="shared" si="0"/>
        <v>5000</v>
      </c>
      <c r="E25" s="20">
        <f t="shared" si="1"/>
        <v>0</v>
      </c>
      <c r="F25" s="20">
        <f t="shared" si="2"/>
        <v>5000</v>
      </c>
      <c r="G25" s="21">
        <f t="shared" si="3"/>
        <v>1</v>
      </c>
      <c r="H25" s="21">
        <f t="shared" si="4"/>
        <v>5.9959227725146898E-2</v>
      </c>
      <c r="I25" s="43">
        <f t="shared" si="5"/>
        <v>5.9959227725146898E-2</v>
      </c>
      <c r="J25" s="43"/>
      <c r="K25" s="43"/>
      <c r="L25" s="43"/>
      <c r="M25" s="43"/>
    </row>
    <row r="26" spans="2:13" ht="18" customHeight="1" x14ac:dyDescent="0.25">
      <c r="B26" s="44" t="s">
        <v>38</v>
      </c>
      <c r="C26" s="44"/>
      <c r="D26" s="22">
        <f>SUM(D20:D25)</f>
        <v>83390</v>
      </c>
      <c r="E26" s="22">
        <f>SUM(E20:E25)</f>
        <v>43390</v>
      </c>
      <c r="F26" s="22">
        <f t="shared" si="2"/>
        <v>40000</v>
      </c>
      <c r="G26" s="23">
        <f t="shared" si="3"/>
        <v>0.47967382180117518</v>
      </c>
      <c r="H26" s="23">
        <v>1</v>
      </c>
      <c r="I26" s="45" t="s">
        <v>39</v>
      </c>
      <c r="J26" s="45"/>
      <c r="K26" s="45"/>
      <c r="L26" s="45"/>
      <c r="M26" s="45"/>
    </row>
    <row r="27" spans="2:13" ht="6" customHeight="1" x14ac:dyDescent="0.25"/>
    <row r="28" spans="2:13" ht="19.5" customHeight="1" x14ac:dyDescent="0.25">
      <c r="B28" s="12" t="s">
        <v>40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2:13" ht="25.5" customHeight="1" x14ac:dyDescent="0.25">
      <c r="B29" s="24" t="s">
        <v>41</v>
      </c>
      <c r="C29" s="25" t="s">
        <v>42</v>
      </c>
      <c r="D29" s="25" t="s">
        <v>25</v>
      </c>
      <c r="E29" s="25" t="s">
        <v>43</v>
      </c>
      <c r="F29" s="24" t="s">
        <v>44</v>
      </c>
      <c r="G29" s="26" t="s">
        <v>45</v>
      </c>
      <c r="H29" s="24" t="s">
        <v>46</v>
      </c>
      <c r="I29" s="26" t="s">
        <v>47</v>
      </c>
      <c r="J29" s="26" t="s">
        <v>26</v>
      </c>
      <c r="K29" s="26" t="s">
        <v>27</v>
      </c>
      <c r="L29" s="26" t="s">
        <v>28</v>
      </c>
      <c r="M29" s="26" t="s">
        <v>29</v>
      </c>
    </row>
    <row r="30" spans="2:13" ht="19.5" customHeight="1" x14ac:dyDescent="0.25">
      <c r="B30" s="27" t="s">
        <v>48</v>
      </c>
      <c r="C30" s="28" t="s">
        <v>49</v>
      </c>
      <c r="D30" s="16" t="s">
        <v>32</v>
      </c>
      <c r="E30" s="29" t="s">
        <v>5</v>
      </c>
      <c r="F30" s="30" t="s">
        <v>50</v>
      </c>
      <c r="G30" s="31">
        <v>40</v>
      </c>
      <c r="H30" s="30" t="s">
        <v>51</v>
      </c>
      <c r="I30" s="32">
        <v>85</v>
      </c>
      <c r="J30" s="33">
        <f t="shared" ref="J30:J43" si="6">G30*I30</f>
        <v>3400</v>
      </c>
      <c r="K30" s="32">
        <v>3550</v>
      </c>
      <c r="L30" s="17">
        <f t="shared" ref="L30:L44" si="7">J30-K30</f>
        <v>-150</v>
      </c>
      <c r="M30" s="18">
        <f t="shared" ref="M30:M44" si="8">IF(J30=0,0,L30/J30)</f>
        <v>-4.4117647058823532E-2</v>
      </c>
    </row>
    <row r="31" spans="2:13" ht="19.5" customHeight="1" x14ac:dyDescent="0.25">
      <c r="B31" s="34" t="s">
        <v>52</v>
      </c>
      <c r="C31" s="35" t="s">
        <v>53</v>
      </c>
      <c r="D31" s="19" t="s">
        <v>33</v>
      </c>
      <c r="E31" s="36" t="s">
        <v>54</v>
      </c>
      <c r="F31" s="37" t="s">
        <v>50</v>
      </c>
      <c r="G31" s="38">
        <v>12</v>
      </c>
      <c r="H31" s="37" t="s">
        <v>55</v>
      </c>
      <c r="I31" s="39">
        <v>780</v>
      </c>
      <c r="J31" s="40">
        <f t="shared" si="6"/>
        <v>9360</v>
      </c>
      <c r="K31" s="39">
        <v>9800</v>
      </c>
      <c r="L31" s="20">
        <f t="shared" si="7"/>
        <v>-440</v>
      </c>
      <c r="M31" s="21">
        <f t="shared" si="8"/>
        <v>-4.7008547008547008E-2</v>
      </c>
    </row>
    <row r="32" spans="2:13" ht="19.5" customHeight="1" x14ac:dyDescent="0.25">
      <c r="B32" s="27" t="s">
        <v>56</v>
      </c>
      <c r="C32" s="28" t="s">
        <v>57</v>
      </c>
      <c r="D32" s="16" t="s">
        <v>32</v>
      </c>
      <c r="E32" s="29" t="s">
        <v>5</v>
      </c>
      <c r="F32" s="30" t="s">
        <v>58</v>
      </c>
      <c r="G32" s="31">
        <v>80</v>
      </c>
      <c r="H32" s="30" t="s">
        <v>51</v>
      </c>
      <c r="I32" s="32">
        <v>85</v>
      </c>
      <c r="J32" s="33">
        <f t="shared" si="6"/>
        <v>6800</v>
      </c>
      <c r="K32" s="32">
        <v>5200</v>
      </c>
      <c r="L32" s="17">
        <f t="shared" si="7"/>
        <v>1600</v>
      </c>
      <c r="M32" s="18">
        <f t="shared" si="8"/>
        <v>0.23529411764705882</v>
      </c>
    </row>
    <row r="33" spans="2:13" ht="19.5" customHeight="1" x14ac:dyDescent="0.25">
      <c r="B33" s="34" t="s">
        <v>59</v>
      </c>
      <c r="C33" s="35" t="s">
        <v>60</v>
      </c>
      <c r="D33" s="19" t="s">
        <v>33</v>
      </c>
      <c r="E33" s="36" t="s">
        <v>54</v>
      </c>
      <c r="F33" s="37" t="s">
        <v>58</v>
      </c>
      <c r="G33" s="38">
        <v>25</v>
      </c>
      <c r="H33" s="37" t="s">
        <v>55</v>
      </c>
      <c r="I33" s="39">
        <v>780</v>
      </c>
      <c r="J33" s="40">
        <f t="shared" si="6"/>
        <v>19500</v>
      </c>
      <c r="K33" s="39">
        <v>12400</v>
      </c>
      <c r="L33" s="20">
        <f t="shared" si="7"/>
        <v>7100</v>
      </c>
      <c r="M33" s="21">
        <f t="shared" si="8"/>
        <v>0.36410256410256409</v>
      </c>
    </row>
    <row r="34" spans="2:13" ht="19.5" customHeight="1" x14ac:dyDescent="0.25">
      <c r="B34" s="27" t="s">
        <v>61</v>
      </c>
      <c r="C34" s="28" t="s">
        <v>62</v>
      </c>
      <c r="D34" s="16" t="s">
        <v>34</v>
      </c>
      <c r="E34" s="29" t="s">
        <v>63</v>
      </c>
      <c r="F34" s="30" t="s">
        <v>58</v>
      </c>
      <c r="G34" s="31">
        <v>1</v>
      </c>
      <c r="H34" s="30" t="s">
        <v>64</v>
      </c>
      <c r="I34" s="32">
        <v>6500</v>
      </c>
      <c r="J34" s="33">
        <f t="shared" si="6"/>
        <v>6500</v>
      </c>
      <c r="K34" s="32">
        <v>6890</v>
      </c>
      <c r="L34" s="17">
        <f t="shared" si="7"/>
        <v>-390</v>
      </c>
      <c r="M34" s="18">
        <f t="shared" si="8"/>
        <v>-0.06</v>
      </c>
    </row>
    <row r="35" spans="2:13" ht="19.5" customHeight="1" x14ac:dyDescent="0.25">
      <c r="B35" s="34" t="s">
        <v>65</v>
      </c>
      <c r="C35" s="35" t="s">
        <v>66</v>
      </c>
      <c r="D35" s="19" t="s">
        <v>36</v>
      </c>
      <c r="E35" s="36" t="s">
        <v>67</v>
      </c>
      <c r="F35" s="37" t="s">
        <v>50</v>
      </c>
      <c r="G35" s="38">
        <v>15</v>
      </c>
      <c r="H35" s="37" t="s">
        <v>68</v>
      </c>
      <c r="I35" s="39">
        <v>240</v>
      </c>
      <c r="J35" s="40">
        <f t="shared" si="6"/>
        <v>3600</v>
      </c>
      <c r="K35" s="39">
        <v>3600</v>
      </c>
      <c r="L35" s="20">
        <f t="shared" si="7"/>
        <v>0</v>
      </c>
      <c r="M35" s="21">
        <f t="shared" si="8"/>
        <v>0</v>
      </c>
    </row>
    <row r="36" spans="2:13" ht="19.5" customHeight="1" x14ac:dyDescent="0.25">
      <c r="B36" s="27" t="s">
        <v>69</v>
      </c>
      <c r="C36" s="28" t="s">
        <v>70</v>
      </c>
      <c r="D36" s="16" t="s">
        <v>36</v>
      </c>
      <c r="E36" s="29" t="s">
        <v>67</v>
      </c>
      <c r="F36" s="30" t="s">
        <v>71</v>
      </c>
      <c r="G36" s="31">
        <v>8</v>
      </c>
      <c r="H36" s="30" t="s">
        <v>72</v>
      </c>
      <c r="I36" s="32">
        <v>1150</v>
      </c>
      <c r="J36" s="33">
        <f t="shared" si="6"/>
        <v>9200</v>
      </c>
      <c r="K36" s="32">
        <v>0</v>
      </c>
      <c r="L36" s="17">
        <f t="shared" si="7"/>
        <v>9200</v>
      </c>
      <c r="M36" s="18">
        <f t="shared" si="8"/>
        <v>1</v>
      </c>
    </row>
    <row r="37" spans="2:13" ht="19.5" customHeight="1" x14ac:dyDescent="0.25">
      <c r="B37" s="34" t="s">
        <v>73</v>
      </c>
      <c r="C37" s="35" t="s">
        <v>74</v>
      </c>
      <c r="D37" s="19" t="s">
        <v>32</v>
      </c>
      <c r="E37" s="36" t="s">
        <v>5</v>
      </c>
      <c r="F37" s="37" t="s">
        <v>71</v>
      </c>
      <c r="G37" s="38">
        <v>60</v>
      </c>
      <c r="H37" s="37" t="s">
        <v>51</v>
      </c>
      <c r="I37" s="39">
        <v>85</v>
      </c>
      <c r="J37" s="40">
        <f t="shared" si="6"/>
        <v>5100</v>
      </c>
      <c r="K37" s="39">
        <v>0</v>
      </c>
      <c r="L37" s="20">
        <f t="shared" si="7"/>
        <v>5100</v>
      </c>
      <c r="M37" s="21">
        <f t="shared" si="8"/>
        <v>1</v>
      </c>
    </row>
    <row r="38" spans="2:13" ht="19.5" customHeight="1" x14ac:dyDescent="0.25">
      <c r="B38" s="27" t="s">
        <v>75</v>
      </c>
      <c r="C38" s="28" t="s">
        <v>76</v>
      </c>
      <c r="D38" s="16" t="s">
        <v>35</v>
      </c>
      <c r="E38" s="29" t="s">
        <v>63</v>
      </c>
      <c r="F38" s="30" t="s">
        <v>58</v>
      </c>
      <c r="G38" s="31">
        <v>1</v>
      </c>
      <c r="H38" s="30" t="s">
        <v>64</v>
      </c>
      <c r="I38" s="32">
        <v>2800</v>
      </c>
      <c r="J38" s="33">
        <f t="shared" si="6"/>
        <v>2800</v>
      </c>
      <c r="K38" s="32">
        <v>1950</v>
      </c>
      <c r="L38" s="17">
        <f t="shared" si="7"/>
        <v>850</v>
      </c>
      <c r="M38" s="18">
        <f t="shared" si="8"/>
        <v>0.30357142857142855</v>
      </c>
    </row>
    <row r="39" spans="2:13" ht="19.5" customHeight="1" x14ac:dyDescent="0.25">
      <c r="B39" s="34" t="s">
        <v>77</v>
      </c>
      <c r="C39" s="35" t="s">
        <v>78</v>
      </c>
      <c r="D39" s="19" t="s">
        <v>33</v>
      </c>
      <c r="E39" s="36" t="s">
        <v>54</v>
      </c>
      <c r="F39" s="37" t="s">
        <v>71</v>
      </c>
      <c r="G39" s="38">
        <v>6</v>
      </c>
      <c r="H39" s="37" t="s">
        <v>55</v>
      </c>
      <c r="I39" s="39">
        <v>780</v>
      </c>
      <c r="J39" s="40">
        <f t="shared" si="6"/>
        <v>4680</v>
      </c>
      <c r="K39" s="39">
        <v>0</v>
      </c>
      <c r="L39" s="20">
        <f t="shared" si="7"/>
        <v>4680</v>
      </c>
      <c r="M39" s="21">
        <f t="shared" si="8"/>
        <v>1</v>
      </c>
    </row>
    <row r="40" spans="2:13" ht="19.5" customHeight="1" x14ac:dyDescent="0.25">
      <c r="B40" s="27" t="s">
        <v>79</v>
      </c>
      <c r="C40" s="28" t="s">
        <v>80</v>
      </c>
      <c r="D40" s="16" t="s">
        <v>32</v>
      </c>
      <c r="E40" s="29" t="s">
        <v>5</v>
      </c>
      <c r="F40" s="30" t="s">
        <v>71</v>
      </c>
      <c r="G40" s="31">
        <v>30</v>
      </c>
      <c r="H40" s="30" t="s">
        <v>51</v>
      </c>
      <c r="I40" s="32">
        <v>85</v>
      </c>
      <c r="J40" s="33">
        <f t="shared" si="6"/>
        <v>2550</v>
      </c>
      <c r="K40" s="32">
        <v>0</v>
      </c>
      <c r="L40" s="17">
        <f t="shared" si="7"/>
        <v>2550</v>
      </c>
      <c r="M40" s="18">
        <f t="shared" si="8"/>
        <v>1</v>
      </c>
    </row>
    <row r="41" spans="2:13" ht="19.5" customHeight="1" x14ac:dyDescent="0.25">
      <c r="B41" s="34" t="s">
        <v>81</v>
      </c>
      <c r="C41" s="35" t="s">
        <v>82</v>
      </c>
      <c r="D41" s="19" t="s">
        <v>34</v>
      </c>
      <c r="E41" s="36" t="s">
        <v>63</v>
      </c>
      <c r="F41" s="37" t="s">
        <v>71</v>
      </c>
      <c r="G41" s="38">
        <v>1</v>
      </c>
      <c r="H41" s="37" t="s">
        <v>64</v>
      </c>
      <c r="I41" s="39">
        <v>3200</v>
      </c>
      <c r="J41" s="40">
        <f t="shared" si="6"/>
        <v>3200</v>
      </c>
      <c r="K41" s="39">
        <v>0</v>
      </c>
      <c r="L41" s="20">
        <f t="shared" si="7"/>
        <v>3200</v>
      </c>
      <c r="M41" s="21">
        <f t="shared" si="8"/>
        <v>1</v>
      </c>
    </row>
    <row r="42" spans="2:13" ht="19.5" customHeight="1" x14ac:dyDescent="0.25">
      <c r="B42" s="27" t="s">
        <v>83</v>
      </c>
      <c r="C42" s="28" t="s">
        <v>84</v>
      </c>
      <c r="D42" s="16" t="s">
        <v>32</v>
      </c>
      <c r="E42" s="29" t="s">
        <v>5</v>
      </c>
      <c r="F42" s="30" t="s">
        <v>71</v>
      </c>
      <c r="G42" s="31">
        <v>20</v>
      </c>
      <c r="H42" s="30" t="s">
        <v>51</v>
      </c>
      <c r="I42" s="32">
        <v>85</v>
      </c>
      <c r="J42" s="33">
        <f t="shared" si="6"/>
        <v>1700</v>
      </c>
      <c r="K42" s="32">
        <v>0</v>
      </c>
      <c r="L42" s="17">
        <f t="shared" si="7"/>
        <v>1700</v>
      </c>
      <c r="M42" s="18">
        <f t="shared" si="8"/>
        <v>1</v>
      </c>
    </row>
    <row r="43" spans="2:13" ht="19.5" customHeight="1" x14ac:dyDescent="0.25">
      <c r="B43" s="34" t="s">
        <v>85</v>
      </c>
      <c r="C43" s="35" t="s">
        <v>86</v>
      </c>
      <c r="D43" s="19" t="s">
        <v>37</v>
      </c>
      <c r="E43" s="36" t="s">
        <v>5</v>
      </c>
      <c r="F43" s="37" t="s">
        <v>71</v>
      </c>
      <c r="G43" s="38">
        <v>1</v>
      </c>
      <c r="H43" s="37" t="s">
        <v>64</v>
      </c>
      <c r="I43" s="39">
        <v>5000</v>
      </c>
      <c r="J43" s="40">
        <f t="shared" si="6"/>
        <v>5000</v>
      </c>
      <c r="K43" s="39">
        <v>0</v>
      </c>
      <c r="L43" s="20">
        <f t="shared" si="7"/>
        <v>5000</v>
      </c>
      <c r="M43" s="21">
        <f t="shared" si="8"/>
        <v>1</v>
      </c>
    </row>
    <row r="44" spans="2:13" ht="19.5" customHeight="1" x14ac:dyDescent="0.25">
      <c r="B44" s="44" t="s">
        <v>87</v>
      </c>
      <c r="C44" s="44"/>
      <c r="D44" s="44"/>
      <c r="E44" s="44"/>
      <c r="F44" s="44"/>
      <c r="G44" s="44"/>
      <c r="H44" s="44"/>
      <c r="I44" s="44"/>
      <c r="J44" s="22">
        <f>SUM(J30:J43)</f>
        <v>83390</v>
      </c>
      <c r="K44" s="22">
        <f>SUM(K30:K43)</f>
        <v>43390</v>
      </c>
      <c r="L44" s="22">
        <f t="shared" si="7"/>
        <v>40000</v>
      </c>
      <c r="M44" s="23">
        <f t="shared" si="8"/>
        <v>0.47967382180117518</v>
      </c>
    </row>
    <row r="45" spans="2:13" ht="6" customHeight="1" x14ac:dyDescent="0.25"/>
    <row r="46" spans="2:13" ht="19.5" customHeight="1" x14ac:dyDescent="0.25">
      <c r="B46" s="12" t="s">
        <v>88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2:13" ht="15" customHeight="1" x14ac:dyDescent="0.25">
      <c r="B47" s="46" t="s">
        <v>89</v>
      </c>
      <c r="C47" s="46"/>
      <c r="D47" s="47" t="s">
        <v>90</v>
      </c>
      <c r="E47" s="47"/>
      <c r="F47" s="47"/>
      <c r="G47" s="47"/>
      <c r="H47" s="47"/>
      <c r="I47" s="47"/>
      <c r="J47" s="47"/>
      <c r="K47" s="47"/>
      <c r="L47" s="47"/>
      <c r="M47" s="47"/>
    </row>
    <row r="48" spans="2:13" ht="15" customHeight="1" x14ac:dyDescent="0.25">
      <c r="B48" s="48" t="s">
        <v>91</v>
      </c>
      <c r="C48" s="48"/>
      <c r="D48" s="47" t="s">
        <v>92</v>
      </c>
      <c r="E48" s="47"/>
      <c r="F48" s="47"/>
      <c r="G48" s="47"/>
      <c r="H48" s="47"/>
      <c r="I48" s="47"/>
      <c r="J48" s="47"/>
      <c r="K48" s="47"/>
      <c r="L48" s="47"/>
      <c r="M48" s="47"/>
    </row>
    <row r="49" spans="2:13" ht="15" customHeight="1" x14ac:dyDescent="0.25">
      <c r="B49" s="48" t="s">
        <v>28</v>
      </c>
      <c r="C49" s="48"/>
      <c r="D49" s="47" t="s">
        <v>93</v>
      </c>
      <c r="E49" s="47"/>
      <c r="F49" s="47"/>
      <c r="G49" s="47"/>
      <c r="H49" s="47"/>
      <c r="I49" s="47"/>
      <c r="J49" s="47"/>
      <c r="K49" s="47"/>
      <c r="L49" s="47"/>
      <c r="M49" s="47"/>
    </row>
    <row r="50" spans="2:13" ht="15" customHeight="1" x14ac:dyDescent="0.25">
      <c r="B50" s="48" t="s">
        <v>94</v>
      </c>
      <c r="C50" s="48"/>
      <c r="D50" s="47" t="s">
        <v>95</v>
      </c>
      <c r="E50" s="47"/>
      <c r="F50" s="47"/>
      <c r="G50" s="47"/>
      <c r="H50" s="47"/>
      <c r="I50" s="47"/>
      <c r="J50" s="47"/>
      <c r="K50" s="47"/>
      <c r="L50" s="47"/>
      <c r="M50" s="47"/>
    </row>
    <row r="51" spans="2:13" ht="15" customHeight="1" x14ac:dyDescent="0.25">
      <c r="B51" s="49" t="s">
        <v>96</v>
      </c>
      <c r="C51" s="49"/>
      <c r="D51" s="47" t="s">
        <v>97</v>
      </c>
      <c r="E51" s="47"/>
      <c r="F51" s="47"/>
      <c r="G51" s="47"/>
      <c r="H51" s="47"/>
      <c r="I51" s="47"/>
      <c r="J51" s="47"/>
      <c r="K51" s="47"/>
      <c r="L51" s="47"/>
      <c r="M51" s="47"/>
    </row>
  </sheetData>
  <mergeCells count="63">
    <mergeCell ref="B51:C51"/>
    <mergeCell ref="D51:M51"/>
    <mergeCell ref="B48:C48"/>
    <mergeCell ref="D48:M48"/>
    <mergeCell ref="B49:C49"/>
    <mergeCell ref="D49:M49"/>
    <mergeCell ref="B50:C50"/>
    <mergeCell ref="D50:M50"/>
    <mergeCell ref="B28:M28"/>
    <mergeCell ref="B44:I44"/>
    <mergeCell ref="B46:M46"/>
    <mergeCell ref="B47:C47"/>
    <mergeCell ref="D47:M47"/>
    <mergeCell ref="B24:C24"/>
    <mergeCell ref="I24:M24"/>
    <mergeCell ref="B25:C25"/>
    <mergeCell ref="I25:M25"/>
    <mergeCell ref="B26:C26"/>
    <mergeCell ref="I26:M26"/>
    <mergeCell ref="B21:C21"/>
    <mergeCell ref="I21:M21"/>
    <mergeCell ref="B22:C22"/>
    <mergeCell ref="I22:M22"/>
    <mergeCell ref="B23:C23"/>
    <mergeCell ref="I23:M23"/>
    <mergeCell ref="B18:M18"/>
    <mergeCell ref="B19:C19"/>
    <mergeCell ref="I19:M19"/>
    <mergeCell ref="B20:C20"/>
    <mergeCell ref="I20:M20"/>
    <mergeCell ref="B15:C15"/>
    <mergeCell ref="D15:F15"/>
    <mergeCell ref="G15:J15"/>
    <mergeCell ref="K15:M15"/>
    <mergeCell ref="B16:M16"/>
    <mergeCell ref="B13:M13"/>
    <mergeCell ref="B14:C14"/>
    <mergeCell ref="D14:F14"/>
    <mergeCell ref="G14:J14"/>
    <mergeCell ref="K14:M14"/>
    <mergeCell ref="B10:C10"/>
    <mergeCell ref="D10:F10"/>
    <mergeCell ref="H10:I10"/>
    <mergeCell ref="J10:M10"/>
    <mergeCell ref="B11:C11"/>
    <mergeCell ref="D11:F11"/>
    <mergeCell ref="H11:I11"/>
    <mergeCell ref="J11:M11"/>
    <mergeCell ref="B8:C8"/>
    <mergeCell ref="D8:F8"/>
    <mergeCell ref="H8:I8"/>
    <mergeCell ref="J8:M8"/>
    <mergeCell ref="B9:C9"/>
    <mergeCell ref="D9:F9"/>
    <mergeCell ref="H9:I9"/>
    <mergeCell ref="J9:M9"/>
    <mergeCell ref="B2:M3"/>
    <mergeCell ref="B4:M4"/>
    <mergeCell ref="B6:M6"/>
    <mergeCell ref="B7:C7"/>
    <mergeCell ref="D7:F7"/>
    <mergeCell ref="H7:I7"/>
    <mergeCell ref="J7:M7"/>
  </mergeCells>
  <conditionalFormatting sqref="B16:M16">
    <cfRule type="expression" dxfId="5" priority="7">
      <formula>$K$44&gt;$J$44</formula>
    </cfRule>
    <cfRule type="expression" dxfId="4" priority="8">
      <formula>$K$44&lt;=$J$44</formula>
    </cfRule>
  </conditionalFormatting>
  <conditionalFormatting sqref="F20:F25"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I20:I25">
    <cfRule type="dataBar" priority="6">
      <dataBar showValue="0">
        <cfvo type="num" val="0"/>
        <cfvo type="max"/>
        <color rgb="FFB0833E"/>
      </dataBar>
      <extLst>
        <ext xmlns:x14="http://schemas.microsoft.com/office/spreadsheetml/2009/9/main" uri="{B025F937-C7B1-47D3-B67F-A62EFF666E3E}">
          <x14:id>{E2DFC520-489C-403A-A4B1-BC1E251FEF8E}</x14:id>
        </ext>
      </extLst>
    </cfRule>
  </conditionalFormatting>
  <conditionalFormatting sqref="L30:L43">
    <cfRule type="cellIs" dxfId="1" priority="2" operator="lessThan">
      <formula>0</formula>
    </cfRule>
    <cfRule type="cellIs" dxfId="0" priority="3" operator="greaterThan">
      <formula>0</formula>
    </cfRule>
  </conditionalFormatting>
  <dataValidations count="3">
    <dataValidation type="list" allowBlank="1" sqref="D30:D43" xr:uid="{00000000-0002-0000-0000-000000000000}">
      <formula1>"Personalkosten,Externe Dienstleistungen,Material &amp; Sachmittel,Reisekosten,Ausrüstung &amp; Lizenzen,Reserve / Unvorhergesehenes"</formula1>
      <formula2>0</formula2>
    </dataValidation>
    <dataValidation type="list" allowBlank="1" sqref="F30:F43" xr:uid="{00000000-0002-0000-0000-000001000000}">
      <formula1>"Offen,In Arbeit,Abgeschlossen,Storniert"</formula1>
      <formula2>0</formula2>
    </dataValidation>
    <dataValidation type="list" allowBlank="1" sqref="H30:H43" xr:uid="{00000000-0002-0000-0000-000002000000}">
      <formula1>"Std.,Tag,Stk.,Pauschal,Lizenz,km,Monat"</formula1>
      <formula2>0</formula2>
    </dataValidation>
  </dataValidations>
  <pageMargins left="0.3" right="0.3" top="0.4" bottom="0.4" header="0.511811023622047" footer="0.511811023622047"/>
  <pageSetup orientation="landscape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2DFC520-489C-403A-A4B1-BC1E251FEF8E}">
            <x14:dataBar axisPosition="none">
              <x14:cfvo type="num">
                <xm:f>0</xm:f>
              </x14:cfvo>
              <x14:cfvo type="max"/>
              <x14:negativeFillColor rgb="FFB0833E"/>
            </x14:dataBar>
          </x14:cfRule>
          <xm:sqref>I20:I25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Projektbudget</vt:lpstr>
      <vt:lpstr>Projektbudget!Druckbereich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2026-07-06T11:08:48Z</dcterms:created>
  <dcterms:modified xsi:type="dcterms:W3CDTF">2026-07-06T13:58:02Z</dcterms:modified>
  <dc:language>en-US</dc:language>
</cp:coreProperties>
</file>