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ktzeiterfassung" sheetId="1" state="visible" r:id="rId3"/>
  </sheets>
  <definedNames>
    <definedName function="false" hidden="false" localSheetId="0" name="_xlnm.Print_Area" vbProcedure="false">Projektzeiterfassung!$A$1:$N$41</definedName>
    <definedName function="false" hidden="true" localSheetId="0" name="_xlnm._FilterDatabase" vbProcedure="false">Projektzeiterfassung!$A$10:$N$30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10" authorId="0">
      <text>
        <r>
          <rPr>
            <sz val="10"/>
            <rFont val="Arial"/>
            <family val="2"/>
          </rPr>
          <t xml:space="preserve">Automatisch aus dem Datum (Wochentag).</t>
        </r>
      </text>
    </comment>
    <comment ref="J10" authorId="0">
      <text>
        <r>
          <rPr>
            <sz val="10"/>
            <rFont val="Arial"/>
            <family val="2"/>
          </rPr>
          <t xml:space="preserve">Automatisch: (Ende − Beginn) − Pause, in Stunden.</t>
        </r>
      </text>
    </comment>
    <comment ref="M10" authorId="0">
      <text>
        <r>
          <rPr>
            <sz val="10"/>
            <rFont val="Arial"/>
            <family val="2"/>
          </rPr>
          <t xml:space="preserve">Automatisch: Ist-Stunden × Stundensatz.</t>
        </r>
      </text>
    </comment>
  </commentList>
</comments>
</file>

<file path=xl/sharedStrings.xml><?xml version="1.0" encoding="utf-8"?>
<sst xmlns="http://schemas.openxmlformats.org/spreadsheetml/2006/main" count="130" uniqueCount="72">
  <si>
    <t xml:space="preserve">PROJEKTBEZOGENE ZEITERFASSUNG</t>
  </si>
  <si>
    <t xml:space="preserve">Stundennachweis  ·  2026</t>
  </si>
  <si>
    <t xml:space="preserve">PROJEKT</t>
  </si>
  <si>
    <t xml:space="preserve">Projektname eintragen</t>
  </si>
  <si>
    <t xml:space="preserve">KUNDE</t>
  </si>
  <si>
    <t xml:space="preserve">Kunde / Auftraggeber</t>
  </si>
  <si>
    <t xml:space="preserve">ZEITRAUM</t>
  </si>
  <si>
    <t xml:space="preserve">01.–31.07.2026</t>
  </si>
  <si>
    <t xml:space="preserve">STAND</t>
  </si>
  <si>
    <t xml:space="preserve">ERFASSTE STUNDEN</t>
  </si>
  <si>
    <t xml:space="preserve">ABRECHENBAR (h)</t>
  </si>
  <si>
    <t xml:space="preserve">NICHT ABR. (h)</t>
  </si>
  <si>
    <t xml:space="preserve">EINTRÄGE</t>
  </si>
  <si>
    <t xml:space="preserve">MITARBEITER</t>
  </si>
  <si>
    <t xml:space="preserve">BETRAG ABRECHENBAR</t>
  </si>
  <si>
    <t xml:space="preserve">ZEITEINTRÄGE</t>
  </si>
  <si>
    <t xml:space="preserve">Blaue Felder = Eingabe  ·  Ist-Stunden &amp; Betrag werden automatisch berechnet</t>
  </si>
  <si>
    <t xml:space="preserve">Nr.</t>
  </si>
  <si>
    <t xml:space="preserve">Datum</t>
  </si>
  <si>
    <t xml:space="preserve">Tag</t>
  </si>
  <si>
    <t xml:space="preserve">Mitarbeiter</t>
  </si>
  <si>
    <t xml:space="preserve">Projekt / Phase</t>
  </si>
  <si>
    <t xml:space="preserve">Tätigkeit</t>
  </si>
  <si>
    <t xml:space="preserve">Beginn</t>
  </si>
  <si>
    <t xml:space="preserve">Ende</t>
  </si>
  <si>
    <t xml:space="preserve">Pause</t>
  </si>
  <si>
    <t xml:space="preserve">Ist-Std.</t>
  </si>
  <si>
    <t xml:space="preserve">Abrechenbar</t>
  </si>
  <si>
    <t xml:space="preserve">Satz (€/h)</t>
  </si>
  <si>
    <t xml:space="preserve">Betrag (€)</t>
  </si>
  <si>
    <t xml:space="preserve">Bemerkung</t>
  </si>
  <si>
    <t xml:space="preserve">Katrin Herzog</t>
  </si>
  <si>
    <t xml:space="preserve">Konzeptphase</t>
  </si>
  <si>
    <t xml:space="preserve">Kick-off &amp; Zieldefinition</t>
  </si>
  <si>
    <t xml:space="preserve">Ja</t>
  </si>
  <si>
    <t xml:space="preserve">Workshop mit Kunde</t>
  </si>
  <si>
    <t xml:space="preserve">Milan Vidović</t>
  </si>
  <si>
    <t xml:space="preserve">Anforderungen dokumentieren</t>
  </si>
  <si>
    <t xml:space="preserve">Grobkonzept erstellen</t>
  </si>
  <si>
    <t xml:space="preserve">Petra Nowak</t>
  </si>
  <si>
    <t xml:space="preserve">Analyse</t>
  </si>
  <si>
    <t xml:space="preserve">Ist-Prozesse aufnehmen</t>
  </si>
  <si>
    <t xml:space="preserve">vor Ort</t>
  </si>
  <si>
    <t xml:space="preserve">Datenmodell abstimmen</t>
  </si>
  <si>
    <t xml:space="preserve">Sabine Aydın</t>
  </si>
  <si>
    <t xml:space="preserve">Umsetzung</t>
  </si>
  <si>
    <t xml:space="preserve">Modul A entwickeln</t>
  </si>
  <si>
    <t xml:space="preserve">Schnittstelle vorbereiten</t>
  </si>
  <si>
    <t xml:space="preserve">Tobias Frei</t>
  </si>
  <si>
    <t xml:space="preserve">Projektleitung</t>
  </si>
  <si>
    <t xml:space="preserve">Statusmeeting &amp; Reporting</t>
  </si>
  <si>
    <t xml:space="preserve">Nein</t>
  </si>
  <si>
    <t xml:space="preserve">intern</t>
  </si>
  <si>
    <t xml:space="preserve">Review &amp; Feinkonzept</t>
  </si>
  <si>
    <t xml:space="preserve">Modul B entwickeln</t>
  </si>
  <si>
    <t xml:space="preserve">Test</t>
  </si>
  <si>
    <t xml:space="preserve">Testfälle erstellen</t>
  </si>
  <si>
    <t xml:space="preserve">Testdaten aufbereiten</t>
  </si>
  <si>
    <t xml:space="preserve">Kundenabstimmung</t>
  </si>
  <si>
    <t xml:space="preserve">Telefonat</t>
  </si>
  <si>
    <t xml:space="preserve">Integrationstest</t>
  </si>
  <si>
    <t xml:space="preserve">Fehlerbehebung</t>
  </si>
  <si>
    <t xml:space="preserve">Projektdokumentation</t>
  </si>
  <si>
    <t xml:space="preserve">Einführung</t>
  </si>
  <si>
    <t xml:space="preserve">Schulungsunterlagen</t>
  </si>
  <si>
    <t xml:space="preserve">Anwenderschulung</t>
  </si>
  <si>
    <t xml:space="preserve">Abnahme vorbereiten</t>
  </si>
  <si>
    <t xml:space="preserve">SUMME</t>
  </si>
  <si>
    <t xml:space="preserve">AUSWERTUNG NACH PROJEKT / PHASE</t>
  </si>
  <si>
    <t xml:space="preserve">Stunden</t>
  </si>
  <si>
    <t xml:space="preserve">Anteil</t>
  </si>
  <si>
    <t xml:space="preserve">Gesamt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</si>
</sst>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.mm\.yyyy"/>
    <numFmt numFmtId="166" formatCode="#,##0.00&quot; h&quot;"/>
    <numFmt numFmtId="167" formatCode="0"/>
    <numFmt numFmtId="168" formatCode="#,##0.00&quot; €&quot;"/>
    <numFmt numFmtId="169" formatCode="hh:mm"/>
    <numFmt numFmtId="170" formatCode="0&quot; min&quot;"/>
    <numFmt numFmtId="171" formatCode="#,##0.00"/>
    <numFmt numFmtId="172" formatCode="#,##0&quot; €&quot;"/>
    <numFmt numFmtId="173" formatCode="0.0%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sz val="11"/>
      <color rgb="FFEAD6C4"/>
      <name val="Calibri"/>
      <family val="0"/>
      <charset val="1"/>
    </font>
    <font>
      <b val="true"/>
      <sz val="8"/>
      <color rgb="FF6E766E"/>
      <name val="Calibri"/>
      <family val="0"/>
      <charset val="1"/>
    </font>
    <font>
      <i val="true"/>
      <sz val="10"/>
      <color rgb="FF2A5DB0"/>
      <name val="Calibri"/>
      <family val="0"/>
      <charset val="1"/>
    </font>
    <font>
      <b val="true"/>
      <sz val="10"/>
      <color rgb="FF1E241F"/>
      <name val="Calibri"/>
      <family val="0"/>
      <charset val="1"/>
    </font>
    <font>
      <b val="true"/>
      <sz val="15"/>
      <color rgb="FF20463A"/>
      <name val="Calibri"/>
      <family val="0"/>
      <charset val="1"/>
    </font>
    <font>
      <b val="true"/>
      <sz val="15"/>
      <color rgb="FF3E8E5A"/>
      <name val="Calibri"/>
      <family val="0"/>
      <charset val="1"/>
    </font>
    <font>
      <b val="true"/>
      <sz val="15"/>
      <color rgb="FF9AA09A"/>
      <name val="Calibri"/>
      <family val="0"/>
      <charset val="1"/>
    </font>
    <font>
      <b val="true"/>
      <sz val="15"/>
      <color rgb="FF2F5C4B"/>
      <name val="Calibri"/>
      <family val="0"/>
      <charset val="1"/>
    </font>
    <font>
      <b val="true"/>
      <sz val="15"/>
      <color rgb="FFB4622D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8"/>
      <color rgb="FFEAD6C4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6E766E"/>
      <name val="Calibri"/>
      <family val="0"/>
      <charset val="1"/>
    </font>
    <font>
      <sz val="9"/>
      <color rgb="FF2A5DB0"/>
      <name val="Calibri"/>
      <family val="0"/>
      <charset val="1"/>
    </font>
    <font>
      <b val="true"/>
      <sz val="9"/>
      <color rgb="FF1E241F"/>
      <name val="Calibri"/>
      <family val="0"/>
      <charset val="1"/>
    </font>
    <font>
      <sz val="9"/>
      <color rgb="FF1E241F"/>
      <name val="Calibri"/>
      <family val="0"/>
      <charset val="1"/>
    </font>
    <font>
      <b val="true"/>
      <sz val="10"/>
      <color rgb="FF20463A"/>
      <name val="Calibri"/>
      <family val="0"/>
      <charset val="1"/>
    </font>
    <font>
      <b val="true"/>
      <sz val="9"/>
      <color rgb="FF20463A"/>
      <name val="Calibri"/>
      <family val="0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0463A"/>
        <bgColor rgb="FF2F5C4B"/>
      </patternFill>
    </fill>
    <fill>
      <patternFill patternType="solid">
        <fgColor rgb="FFB4622D"/>
        <bgColor rgb="FF993300"/>
      </patternFill>
    </fill>
    <fill>
      <patternFill patternType="solid">
        <fgColor rgb="FFF1F5F2"/>
        <bgColor rgb="FFF6EBE0"/>
      </patternFill>
    </fill>
    <fill>
      <patternFill patternType="solid">
        <fgColor rgb="FFFFFFFF"/>
        <bgColor rgb="FFF1F5F2"/>
      </patternFill>
    </fill>
    <fill>
      <patternFill patternType="solid">
        <fgColor rgb="FFDCE6DF"/>
        <bgColor rgb="FFDCEBE0"/>
      </patternFill>
    </fill>
    <fill>
      <patternFill patternType="solid">
        <fgColor rgb="FF2F5C4B"/>
        <bgColor rgb="FF20463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CBD3CD"/>
      </left>
      <right style="thin">
        <color rgb="FFCBD3CD"/>
      </right>
      <top style="thick">
        <color rgb="FF20463A"/>
      </top>
      <bottom/>
      <diagonal/>
    </border>
    <border diagonalUp="false" diagonalDown="false">
      <left style="thin">
        <color rgb="FFCBD3CD"/>
      </left>
      <right style="thin">
        <color rgb="FFCBD3CD"/>
      </right>
      <top style="thick">
        <color rgb="FF3E8E5A"/>
      </top>
      <bottom/>
      <diagonal/>
    </border>
    <border diagonalUp="false" diagonalDown="false">
      <left style="thin">
        <color rgb="FFCBD3CD"/>
      </left>
      <right style="thin">
        <color rgb="FFCBD3CD"/>
      </right>
      <top style="thick">
        <color rgb="FF9AA09A"/>
      </top>
      <bottom/>
      <diagonal/>
    </border>
    <border diagonalUp="false" diagonalDown="false">
      <left style="thin">
        <color rgb="FFCBD3CD"/>
      </left>
      <right style="thin">
        <color rgb="FFCBD3CD"/>
      </right>
      <top style="thick">
        <color rgb="FF2F5C4B"/>
      </top>
      <bottom/>
      <diagonal/>
    </border>
    <border diagonalUp="false" diagonalDown="false">
      <left style="thin">
        <color rgb="FFCBD3CD"/>
      </left>
      <right style="thin">
        <color rgb="FFCBD3CD"/>
      </right>
      <top style="thick">
        <color rgb="FFB4622D"/>
      </top>
      <bottom/>
      <diagonal/>
    </border>
    <border diagonalUp="false" diagonalDown="false">
      <left style="thin">
        <color rgb="FFCBD3CD"/>
      </left>
      <right style="thin">
        <color rgb="FFCBD3CD"/>
      </right>
      <top/>
      <bottom style="thin">
        <color rgb="FFCBD3CD"/>
      </bottom>
      <diagonal/>
    </border>
    <border diagonalUp="false" diagonalDown="false">
      <left style="thin">
        <color rgb="FFCBD3CD"/>
      </left>
      <right style="thin">
        <color rgb="FFCBD3CD"/>
      </right>
      <top style="thin">
        <color rgb="FFCBD3CD"/>
      </top>
      <bottom style="thin">
        <color rgb="FFCBD3C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2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3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3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7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6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21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6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0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0" fillId="4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2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7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0" fillId="4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2" fillId="6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22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2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2" fillId="6" borderId="7" xfId="0" applyFont="true" applyBorder="tru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ill>
        <patternFill patternType="solid">
          <fgColor rgb="FF20463A"/>
          <bgColor rgb="FF000000"/>
        </patternFill>
      </fill>
    </dxf>
    <dxf>
      <fill>
        <patternFill patternType="solid">
          <fgColor rgb="FFF1F5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6E766E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2A5DB0"/>
          <bgColor rgb="FF000000"/>
        </patternFill>
      </fill>
    </dxf>
    <dxf>
      <fill>
        <patternFill patternType="solid">
          <fgColor rgb="FF1E241F"/>
          <bgColor rgb="FF000000"/>
        </patternFill>
      </fill>
    </dxf>
    <dxf>
      <fill>
        <patternFill patternType="solid">
          <fgColor rgb="FFDCEBE0"/>
          <bgColor rgb="FF000000"/>
        </patternFill>
      </fill>
    </dxf>
    <dxf>
      <fill>
        <patternFill patternType="solid">
          <fgColor rgb="FFE7E9E6"/>
          <bgColor rgb="FF000000"/>
        </patternFill>
      </fill>
    </dxf>
    <dxf>
      <fill>
        <patternFill patternType="solid">
          <fgColor rgb="FF3E8E5A"/>
          <bgColor rgb="FF000000"/>
        </patternFill>
      </fill>
    </dxf>
    <dxf>
      <fill>
        <patternFill>
          <bgColor rgb="FFF1F5F2"/>
        </patternFill>
      </fill>
    </dxf>
    <dxf>
      <font>
        <name val="Calibri"/>
        <charset val="1"/>
        <family val="0"/>
        <b val="1"/>
        <color rgb="FF3E8E5A"/>
      </font>
      <fill>
        <patternFill>
          <bgColor rgb="FFDCEBE0"/>
        </patternFill>
      </fill>
    </dxf>
    <dxf>
      <font>
        <name val="Calibri"/>
        <charset val="1"/>
        <family val="0"/>
        <color rgb="FF6E766E"/>
      </font>
      <fill>
        <patternFill>
          <bgColor rgb="FFE7E9E6"/>
        </patternFill>
      </fill>
    </dxf>
    <dxf>
      <font>
        <name val="Calibri"/>
        <charset val="1"/>
        <family val="0"/>
        <b val="1"/>
        <color rgb="FFB4622D"/>
      </font>
      <fill>
        <patternFill>
          <bgColor rgb="FFF6EBE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622D"/>
      <rgbColor rgb="FF800080"/>
      <rgbColor rgb="FF008080"/>
      <rgbColor rgb="FFCBD3CD"/>
      <rgbColor rgb="FF6E766E"/>
      <rgbColor rgb="FF9999FF"/>
      <rgbColor rgb="FF993366"/>
      <rgbColor rgb="FFF1F5F2"/>
      <rgbColor rgb="FFDCE6DF"/>
      <rgbColor rgb="FF660066"/>
      <rgbColor rgb="FFFF8080"/>
      <rgbColor rgb="FF2A5D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9E6"/>
      <rgbColor rgb="FFDCEBE0"/>
      <rgbColor rgb="FFF6EBE0"/>
      <rgbColor rgb="FF99CCFF"/>
      <rgbColor rgb="FFFF99CC"/>
      <rgbColor rgb="FFCC99FF"/>
      <rgbColor rgb="FFEAD6C4"/>
      <rgbColor rgb="FF3366FF"/>
      <rgbColor rgb="FF33CCCC"/>
      <rgbColor rgb="FF99CC00"/>
      <rgbColor rgb="FFFFCC00"/>
      <rgbColor rgb="FFFF9900"/>
      <rgbColor rgb="FFFF6600"/>
      <rgbColor rgb="FF2F5C4B"/>
      <rgbColor rgb="FF9AA09A"/>
      <rgbColor rgb="FF003366"/>
      <rgbColor rgb="FF3E8E5A"/>
      <rgbColor rgb="FF003300"/>
      <rgbColor rgb="FF20463A"/>
      <rgbColor rgb="FF993300"/>
      <rgbColor rgb="FF993366"/>
      <rgbColor rgb="FF333399"/>
      <rgbColor rgb="FF1E24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1"/>
    <col collapsed="false" customWidth="true" hidden="false" outlineLevel="0" max="3" min="3" style="0" width="6.51"/>
    <col collapsed="false" customWidth="true" hidden="false" outlineLevel="0" max="4" min="4" style="0" width="18"/>
    <col collapsed="false" customWidth="true" hidden="false" outlineLevel="0" max="5" min="5" style="0" width="20"/>
    <col collapsed="false" customWidth="true" hidden="false" outlineLevel="0" max="6" min="6" style="0" width="26"/>
    <col collapsed="false" customWidth="true" hidden="false" outlineLevel="0" max="8" min="7" style="0" width="8"/>
    <col collapsed="false" customWidth="true" hidden="false" outlineLevel="0" max="9" min="9" style="0" width="7.5"/>
    <col collapsed="false" customWidth="true" hidden="false" outlineLevel="0" max="10" min="10" style="0" width="10"/>
    <col collapsed="false" customWidth="true" hidden="false" outlineLevel="0" max="12" min="11" style="0" width="11"/>
    <col collapsed="false" customWidth="true" hidden="false" outlineLevel="0" max="13" min="13" style="0" width="12"/>
    <col collapsed="false" customWidth="true" hidden="false" outlineLevel="0" max="14" min="14" style="0" width="24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2"/>
      <c r="K1" s="2"/>
      <c r="L1" s="2"/>
      <c r="M1" s="2"/>
      <c r="N1" s="2"/>
    </row>
    <row r="2" customFormat="false" ht="3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6" hidden="false" customHeight="true" outlineLevel="0" collapsed="false"/>
    <row r="4" customFormat="false" ht="21.75" hidden="false" customHeight="true" outlineLevel="0" collapsed="false">
      <c r="A4" s="4" t="s">
        <v>2</v>
      </c>
      <c r="B4" s="5" t="s">
        <v>3</v>
      </c>
      <c r="C4" s="5"/>
      <c r="D4" s="5"/>
      <c r="E4" s="5"/>
      <c r="F4" s="4" t="s">
        <v>4</v>
      </c>
      <c r="G4" s="5" t="s">
        <v>5</v>
      </c>
      <c r="H4" s="5"/>
      <c r="I4" s="5"/>
      <c r="J4" s="4" t="s">
        <v>6</v>
      </c>
      <c r="K4" s="5" t="s">
        <v>7</v>
      </c>
      <c r="L4" s="5"/>
      <c r="M4" s="4" t="s">
        <v>8</v>
      </c>
      <c r="N4" s="6" t="n">
        <f aca="true">TODAY()</f>
        <v>46209</v>
      </c>
    </row>
    <row r="5" customFormat="false" ht="6" hidden="false" customHeight="true" outlineLevel="0" collapsed="false"/>
    <row r="6" customFormat="false" ht="15" hidden="false" customHeight="true" outlineLevel="0" collapsed="false">
      <c r="A6" s="7" t="s">
        <v>9</v>
      </c>
      <c r="B6" s="7"/>
      <c r="C6" s="7"/>
      <c r="D6" s="8" t="s">
        <v>10</v>
      </c>
      <c r="E6" s="8"/>
      <c r="F6" s="9" t="s">
        <v>11</v>
      </c>
      <c r="G6" s="9"/>
      <c r="H6" s="10" t="s">
        <v>12</v>
      </c>
      <c r="I6" s="10"/>
      <c r="J6" s="11" t="s">
        <v>13</v>
      </c>
      <c r="K6" s="11"/>
      <c r="L6" s="11" t="s">
        <v>14</v>
      </c>
      <c r="M6" s="11"/>
      <c r="N6" s="11"/>
    </row>
    <row r="7" customFormat="false" ht="25.5" hidden="false" customHeight="true" outlineLevel="0" collapsed="false">
      <c r="A7" s="12" t="n">
        <f aca="false">SUM(J11:J30)</f>
        <v>92.5</v>
      </c>
      <c r="B7" s="12"/>
      <c r="C7" s="12"/>
      <c r="D7" s="13" t="n">
        <f aca="false">SUMIF(K11:K30,"Ja",J11:J30)</f>
        <v>89</v>
      </c>
      <c r="E7" s="13"/>
      <c r="F7" s="14" t="n">
        <f aca="false">SUMIF(K11:K30,"Nein",J11:J30)</f>
        <v>3.5</v>
      </c>
      <c r="G7" s="14"/>
      <c r="H7" s="15" t="n">
        <f aca="false">COUNT(J11:J30)</f>
        <v>20</v>
      </c>
      <c r="I7" s="15"/>
      <c r="J7" s="16" t="n">
        <f aca="false">SUMPRODUCT((D11:D30&lt;&gt;"")/COUNTIF(D11:D30,D11:D30&amp;""))</f>
        <v>5</v>
      </c>
      <c r="K7" s="16"/>
      <c r="L7" s="17" t="n">
        <f aca="false">SUMIF(K11:K30,"Ja",M11:M30)</f>
        <v>7866.25</v>
      </c>
      <c r="M7" s="17"/>
      <c r="N7" s="17"/>
    </row>
    <row r="8" customFormat="false" ht="6" hidden="false" customHeight="true" outlineLevel="0" collapsed="false"/>
    <row r="9" customFormat="false" ht="19.5" hidden="false" customHeight="true" outlineLevel="0" collapsed="false">
      <c r="A9" s="18" t="s">
        <v>15</v>
      </c>
      <c r="B9" s="18"/>
      <c r="C9" s="18"/>
      <c r="D9" s="18"/>
      <c r="E9" s="18"/>
      <c r="F9" s="18"/>
      <c r="G9" s="19" t="s">
        <v>16</v>
      </c>
      <c r="H9" s="19"/>
      <c r="I9" s="19"/>
      <c r="J9" s="19"/>
      <c r="K9" s="19"/>
      <c r="L9" s="19"/>
      <c r="M9" s="19"/>
      <c r="N9" s="19"/>
    </row>
    <row r="10" customFormat="false" ht="27.75" hidden="false" customHeight="true" outlineLevel="0" collapsed="false">
      <c r="A10" s="20" t="s">
        <v>17</v>
      </c>
      <c r="B10" s="20" t="s">
        <v>18</v>
      </c>
      <c r="C10" s="20" t="s">
        <v>19</v>
      </c>
      <c r="D10" s="20" t="s">
        <v>20</v>
      </c>
      <c r="E10" s="20" t="s">
        <v>21</v>
      </c>
      <c r="F10" s="20" t="s">
        <v>22</v>
      </c>
      <c r="G10" s="20" t="s">
        <v>23</v>
      </c>
      <c r="H10" s="20" t="s">
        <v>24</v>
      </c>
      <c r="I10" s="20" t="s">
        <v>25</v>
      </c>
      <c r="J10" s="20" t="s">
        <v>26</v>
      </c>
      <c r="K10" s="20" t="s">
        <v>27</v>
      </c>
      <c r="L10" s="20" t="s">
        <v>28</v>
      </c>
      <c r="M10" s="20" t="s">
        <v>29</v>
      </c>
      <c r="N10" s="20" t="s">
        <v>30</v>
      </c>
    </row>
    <row r="11" customFormat="false" ht="16.5" hidden="false" customHeight="true" outlineLevel="0" collapsed="false">
      <c r="A11" s="21" t="n">
        <v>1</v>
      </c>
      <c r="B11" s="22" t="n">
        <v>46204</v>
      </c>
      <c r="C11" s="21" t="str">
        <f aca="false">IF(B11="","",CHOOSE(WEEKDAY(B11,2),"Mo","Di","Mi","Do","Fr","Sa","So"))</f>
        <v>Mi</v>
      </c>
      <c r="D11" s="23" t="s">
        <v>31</v>
      </c>
      <c r="E11" s="24" t="s">
        <v>32</v>
      </c>
      <c r="F11" s="24" t="s">
        <v>33</v>
      </c>
      <c r="G11" s="25" t="n">
        <v>0.354166666666667</v>
      </c>
      <c r="H11" s="25" t="n">
        <v>0.5</v>
      </c>
      <c r="I11" s="26" t="n">
        <v>30</v>
      </c>
      <c r="J11" s="27" t="n">
        <f aca="false">IF(OR(G11="",H11=""),"",(H11-G11)*24-I11/60)</f>
        <v>3</v>
      </c>
      <c r="K11" s="28" t="s">
        <v>34</v>
      </c>
      <c r="L11" s="29" t="n">
        <v>95</v>
      </c>
      <c r="M11" s="30" t="n">
        <f aca="false">IF(J11="","",J11*L11)</f>
        <v>285</v>
      </c>
      <c r="N11" s="31" t="s">
        <v>35</v>
      </c>
    </row>
    <row r="12" customFormat="false" ht="16.5" hidden="false" customHeight="true" outlineLevel="0" collapsed="false">
      <c r="A12" s="21" t="n">
        <v>2</v>
      </c>
      <c r="B12" s="22" t="n">
        <v>46204</v>
      </c>
      <c r="C12" s="21" t="str">
        <f aca="false">IF(B12="","",CHOOSE(WEEKDAY(B12,2),"Mo","Di","Mi","Do","Fr","Sa","So"))</f>
        <v>Mi</v>
      </c>
      <c r="D12" s="23" t="s">
        <v>36</v>
      </c>
      <c r="E12" s="24" t="s">
        <v>32</v>
      </c>
      <c r="F12" s="24" t="s">
        <v>37</v>
      </c>
      <c r="G12" s="25" t="n">
        <v>0.541666666666667</v>
      </c>
      <c r="H12" s="25" t="n">
        <v>0.71875</v>
      </c>
      <c r="I12" s="26" t="n">
        <v>15</v>
      </c>
      <c r="J12" s="27" t="n">
        <f aca="false">IF(OR(G12="",H12=""),"",(H12-G12)*24-I12/60)</f>
        <v>4</v>
      </c>
      <c r="K12" s="28" t="s">
        <v>34</v>
      </c>
      <c r="L12" s="29" t="n">
        <v>85</v>
      </c>
      <c r="M12" s="30" t="n">
        <f aca="false">IF(J12="","",J12*L12)</f>
        <v>340</v>
      </c>
      <c r="N12" s="31"/>
    </row>
    <row r="13" customFormat="false" ht="16.5" hidden="false" customHeight="true" outlineLevel="0" collapsed="false">
      <c r="A13" s="21" t="n">
        <v>3</v>
      </c>
      <c r="B13" s="22" t="n">
        <v>46205</v>
      </c>
      <c r="C13" s="21" t="str">
        <f aca="false">IF(B13="","",CHOOSE(WEEKDAY(B13,2),"Mo","Di","Mi","Do","Fr","Sa","So"))</f>
        <v>Do</v>
      </c>
      <c r="D13" s="23" t="s">
        <v>31</v>
      </c>
      <c r="E13" s="24" t="s">
        <v>32</v>
      </c>
      <c r="F13" s="24" t="s">
        <v>38</v>
      </c>
      <c r="G13" s="25" t="n">
        <v>0.375</v>
      </c>
      <c r="H13" s="25" t="n">
        <v>0.6875</v>
      </c>
      <c r="I13" s="26" t="n">
        <v>45</v>
      </c>
      <c r="J13" s="27" t="n">
        <f aca="false">IF(OR(G13="",H13=""),"",(H13-G13)*24-I13/60)</f>
        <v>6.75</v>
      </c>
      <c r="K13" s="28" t="s">
        <v>34</v>
      </c>
      <c r="L13" s="29" t="n">
        <v>95</v>
      </c>
      <c r="M13" s="30" t="n">
        <f aca="false">IF(J13="","",J13*L13)</f>
        <v>641.25</v>
      </c>
      <c r="N13" s="31"/>
    </row>
    <row r="14" customFormat="false" ht="16.5" hidden="false" customHeight="true" outlineLevel="0" collapsed="false">
      <c r="A14" s="21" t="n">
        <v>4</v>
      </c>
      <c r="B14" s="22" t="n">
        <v>46205</v>
      </c>
      <c r="C14" s="21" t="str">
        <f aca="false">IF(B14="","",CHOOSE(WEEKDAY(B14,2),"Mo","Di","Mi","Do","Fr","Sa","So"))</f>
        <v>Do</v>
      </c>
      <c r="D14" s="23" t="s">
        <v>39</v>
      </c>
      <c r="E14" s="24" t="s">
        <v>40</v>
      </c>
      <c r="F14" s="24" t="s">
        <v>41</v>
      </c>
      <c r="G14" s="25" t="n">
        <v>0.333333333333333</v>
      </c>
      <c r="H14" s="25" t="n">
        <v>0.520833333333333</v>
      </c>
      <c r="I14" s="26" t="n">
        <v>30</v>
      </c>
      <c r="J14" s="27" t="n">
        <f aca="false">IF(OR(G14="",H14=""),"",(H14-G14)*24-I14/60)</f>
        <v>4</v>
      </c>
      <c r="K14" s="28" t="s">
        <v>34</v>
      </c>
      <c r="L14" s="29" t="n">
        <v>80</v>
      </c>
      <c r="M14" s="30" t="n">
        <f aca="false">IF(J14="","",J14*L14)</f>
        <v>320</v>
      </c>
      <c r="N14" s="31" t="s">
        <v>42</v>
      </c>
    </row>
    <row r="15" customFormat="false" ht="16.5" hidden="false" customHeight="true" outlineLevel="0" collapsed="false">
      <c r="A15" s="21" t="n">
        <v>5</v>
      </c>
      <c r="B15" s="22" t="n">
        <v>46206</v>
      </c>
      <c r="C15" s="21" t="str">
        <f aca="false">IF(B15="","",CHOOSE(WEEKDAY(B15,2),"Mo","Di","Mi","Do","Fr","Sa","So"))</f>
        <v>Fr</v>
      </c>
      <c r="D15" s="23" t="s">
        <v>36</v>
      </c>
      <c r="E15" s="24" t="s">
        <v>40</v>
      </c>
      <c r="F15" s="24" t="s">
        <v>43</v>
      </c>
      <c r="G15" s="25" t="n">
        <v>0.385416666666667</v>
      </c>
      <c r="H15" s="25" t="n">
        <v>0.708333333333333</v>
      </c>
      <c r="I15" s="26" t="n">
        <v>60</v>
      </c>
      <c r="J15" s="27" t="n">
        <f aca="false">IF(OR(G15="",H15=""),"",(H15-G15)*24-I15/60)</f>
        <v>6.75</v>
      </c>
      <c r="K15" s="28" t="s">
        <v>34</v>
      </c>
      <c r="L15" s="29" t="n">
        <v>85</v>
      </c>
      <c r="M15" s="30" t="n">
        <f aca="false">IF(J15="","",J15*L15)</f>
        <v>573.75</v>
      </c>
      <c r="N15" s="31"/>
    </row>
    <row r="16" customFormat="false" ht="16.5" hidden="false" customHeight="true" outlineLevel="0" collapsed="false">
      <c r="A16" s="21" t="n">
        <v>6</v>
      </c>
      <c r="B16" s="22" t="n">
        <v>46209</v>
      </c>
      <c r="C16" s="21" t="str">
        <f aca="false">IF(B16="","",CHOOSE(WEEKDAY(B16,2),"Mo","Di","Mi","Do","Fr","Sa","So"))</f>
        <v>Mo</v>
      </c>
      <c r="D16" s="23" t="s">
        <v>44</v>
      </c>
      <c r="E16" s="24" t="s">
        <v>45</v>
      </c>
      <c r="F16" s="24" t="s">
        <v>46</v>
      </c>
      <c r="G16" s="25" t="n">
        <v>0.333333333333333</v>
      </c>
      <c r="H16" s="25" t="n">
        <v>0.697916666666667</v>
      </c>
      <c r="I16" s="26" t="n">
        <v>45</v>
      </c>
      <c r="J16" s="27" t="n">
        <f aca="false">IF(OR(G16="",H16=""),"",(H16-G16)*24-I16/60)</f>
        <v>8</v>
      </c>
      <c r="K16" s="28" t="s">
        <v>34</v>
      </c>
      <c r="L16" s="29" t="n">
        <v>90</v>
      </c>
      <c r="M16" s="30" t="n">
        <f aca="false">IF(J16="","",J16*L16)</f>
        <v>720</v>
      </c>
      <c r="N16" s="31"/>
    </row>
    <row r="17" customFormat="false" ht="16.5" hidden="false" customHeight="true" outlineLevel="0" collapsed="false">
      <c r="A17" s="21" t="n">
        <v>7</v>
      </c>
      <c r="B17" s="22" t="n">
        <v>46209</v>
      </c>
      <c r="C17" s="21" t="str">
        <f aca="false">IF(B17="","",CHOOSE(WEEKDAY(B17,2),"Mo","Di","Mi","Do","Fr","Sa","So"))</f>
        <v>Mo</v>
      </c>
      <c r="D17" s="23" t="s">
        <v>39</v>
      </c>
      <c r="E17" s="24" t="s">
        <v>45</v>
      </c>
      <c r="F17" s="24" t="s">
        <v>47</v>
      </c>
      <c r="G17" s="25" t="n">
        <v>0.375</v>
      </c>
      <c r="H17" s="25" t="n">
        <v>0.645833333333333</v>
      </c>
      <c r="I17" s="26" t="n">
        <v>30</v>
      </c>
      <c r="J17" s="27" t="n">
        <f aca="false">IF(OR(G17="",H17=""),"",(H17-G17)*24-I17/60)</f>
        <v>6</v>
      </c>
      <c r="K17" s="28" t="s">
        <v>34</v>
      </c>
      <c r="L17" s="29" t="n">
        <v>80</v>
      </c>
      <c r="M17" s="30" t="n">
        <f aca="false">IF(J17="","",J17*L17)</f>
        <v>480</v>
      </c>
      <c r="N17" s="31"/>
    </row>
    <row r="18" customFormat="false" ht="16.5" hidden="false" customHeight="true" outlineLevel="0" collapsed="false">
      <c r="A18" s="21" t="n">
        <v>8</v>
      </c>
      <c r="B18" s="22" t="n">
        <v>46210</v>
      </c>
      <c r="C18" s="21" t="str">
        <f aca="false">IF(B18="","",CHOOSE(WEEKDAY(B18,2),"Mo","Di","Mi","Do","Fr","Sa","So"))</f>
        <v>Di</v>
      </c>
      <c r="D18" s="23" t="s">
        <v>44</v>
      </c>
      <c r="E18" s="24" t="s">
        <v>45</v>
      </c>
      <c r="F18" s="24" t="s">
        <v>46</v>
      </c>
      <c r="G18" s="25" t="n">
        <v>0.34375</v>
      </c>
      <c r="H18" s="25" t="n">
        <v>0.708333333333333</v>
      </c>
      <c r="I18" s="26" t="n">
        <v>45</v>
      </c>
      <c r="J18" s="27" t="n">
        <f aca="false">IF(OR(G18="",H18=""),"",(H18-G18)*24-I18/60)</f>
        <v>8</v>
      </c>
      <c r="K18" s="28" t="s">
        <v>34</v>
      </c>
      <c r="L18" s="29" t="n">
        <v>90</v>
      </c>
      <c r="M18" s="30" t="n">
        <f aca="false">IF(J18="","",J18*L18)</f>
        <v>720</v>
      </c>
      <c r="N18" s="31"/>
    </row>
    <row r="19" customFormat="false" ht="16.5" hidden="false" customHeight="true" outlineLevel="0" collapsed="false">
      <c r="A19" s="21" t="n">
        <v>9</v>
      </c>
      <c r="B19" s="22" t="n">
        <v>46210</v>
      </c>
      <c r="C19" s="21" t="str">
        <f aca="false">IF(B19="","",CHOOSE(WEEKDAY(B19,2),"Mo","Di","Mi","Do","Fr","Sa","So"))</f>
        <v>Di</v>
      </c>
      <c r="D19" s="23" t="s">
        <v>48</v>
      </c>
      <c r="E19" s="24" t="s">
        <v>49</v>
      </c>
      <c r="F19" s="24" t="s">
        <v>50</v>
      </c>
      <c r="G19" s="25" t="n">
        <v>0.416666666666667</v>
      </c>
      <c r="H19" s="25" t="n">
        <v>0.479166666666667</v>
      </c>
      <c r="I19" s="26" t="n">
        <v>0</v>
      </c>
      <c r="J19" s="27" t="n">
        <f aca="false">IF(OR(G19="",H19=""),"",(H19-G19)*24-I19/60)</f>
        <v>1.5</v>
      </c>
      <c r="K19" s="28" t="s">
        <v>51</v>
      </c>
      <c r="L19" s="29" t="n">
        <v>0</v>
      </c>
      <c r="M19" s="30" t="n">
        <f aca="false">IF(J19="","",J19*L19)</f>
        <v>0</v>
      </c>
      <c r="N19" s="31" t="s">
        <v>52</v>
      </c>
    </row>
    <row r="20" customFormat="false" ht="16.5" hidden="false" customHeight="true" outlineLevel="0" collapsed="false">
      <c r="A20" s="21" t="n">
        <v>10</v>
      </c>
      <c r="B20" s="22" t="n">
        <v>46211</v>
      </c>
      <c r="C20" s="21" t="str">
        <f aca="false">IF(B20="","",CHOOSE(WEEKDAY(B20,2),"Mo","Di","Mi","Do","Fr","Sa","So"))</f>
        <v>Mi</v>
      </c>
      <c r="D20" s="23" t="s">
        <v>31</v>
      </c>
      <c r="E20" s="24" t="s">
        <v>45</v>
      </c>
      <c r="F20" s="24" t="s">
        <v>53</v>
      </c>
      <c r="G20" s="25" t="n">
        <v>0.375</v>
      </c>
      <c r="H20" s="25" t="n">
        <v>0.541666666666667</v>
      </c>
      <c r="I20" s="26" t="n">
        <v>15</v>
      </c>
      <c r="J20" s="27" t="n">
        <f aca="false">IF(OR(G20="",H20=""),"",(H20-G20)*24-I20/60)</f>
        <v>3.75</v>
      </c>
      <c r="K20" s="28" t="s">
        <v>34</v>
      </c>
      <c r="L20" s="29" t="n">
        <v>95</v>
      </c>
      <c r="M20" s="30" t="n">
        <f aca="false">IF(J20="","",J20*L20)</f>
        <v>356.25</v>
      </c>
      <c r="N20" s="31"/>
    </row>
    <row r="21" customFormat="false" ht="16.5" hidden="false" customHeight="true" outlineLevel="0" collapsed="false">
      <c r="A21" s="21" t="n">
        <v>11</v>
      </c>
      <c r="B21" s="22" t="n">
        <v>46211</v>
      </c>
      <c r="C21" s="21" t="str">
        <f aca="false">IF(B21="","",CHOOSE(WEEKDAY(B21,2),"Mo","Di","Mi","Do","Fr","Sa","So"))</f>
        <v>Mi</v>
      </c>
      <c r="D21" s="23" t="s">
        <v>36</v>
      </c>
      <c r="E21" s="24" t="s">
        <v>45</v>
      </c>
      <c r="F21" s="24" t="s">
        <v>54</v>
      </c>
      <c r="G21" s="25" t="n">
        <v>0.5625</v>
      </c>
      <c r="H21" s="25" t="n">
        <v>0.75</v>
      </c>
      <c r="I21" s="26" t="n">
        <v>30</v>
      </c>
      <c r="J21" s="27" t="n">
        <f aca="false">IF(OR(G21="",H21=""),"",(H21-G21)*24-I21/60)</f>
        <v>4</v>
      </c>
      <c r="K21" s="28" t="s">
        <v>34</v>
      </c>
      <c r="L21" s="29" t="n">
        <v>85</v>
      </c>
      <c r="M21" s="30" t="n">
        <f aca="false">IF(J21="","",J21*L21)</f>
        <v>340</v>
      </c>
      <c r="N21" s="31"/>
    </row>
    <row r="22" customFormat="false" ht="16.5" hidden="false" customHeight="true" outlineLevel="0" collapsed="false">
      <c r="A22" s="21" t="n">
        <v>12</v>
      </c>
      <c r="B22" s="22" t="n">
        <v>46212</v>
      </c>
      <c r="C22" s="21" t="str">
        <f aca="false">IF(B22="","",CHOOSE(WEEKDAY(B22,2),"Mo","Di","Mi","Do","Fr","Sa","So"))</f>
        <v>Do</v>
      </c>
      <c r="D22" s="23" t="s">
        <v>44</v>
      </c>
      <c r="E22" s="24" t="s">
        <v>55</v>
      </c>
      <c r="F22" s="24" t="s">
        <v>56</v>
      </c>
      <c r="G22" s="25" t="n">
        <v>0.333333333333333</v>
      </c>
      <c r="H22" s="25" t="n">
        <v>0.5</v>
      </c>
      <c r="I22" s="26" t="n">
        <v>15</v>
      </c>
      <c r="J22" s="27" t="n">
        <f aca="false">IF(OR(G22="",H22=""),"",(H22-G22)*24-I22/60)</f>
        <v>3.75</v>
      </c>
      <c r="K22" s="28" t="s">
        <v>34</v>
      </c>
      <c r="L22" s="29" t="n">
        <v>90</v>
      </c>
      <c r="M22" s="30" t="n">
        <f aca="false">IF(J22="","",J22*L22)</f>
        <v>337.5</v>
      </c>
      <c r="N22" s="31"/>
    </row>
    <row r="23" customFormat="false" ht="16.5" hidden="false" customHeight="true" outlineLevel="0" collapsed="false">
      <c r="A23" s="21" t="n">
        <v>13</v>
      </c>
      <c r="B23" s="22" t="n">
        <v>46212</v>
      </c>
      <c r="C23" s="21" t="str">
        <f aca="false">IF(B23="","",CHOOSE(WEEKDAY(B23,2),"Mo","Di","Mi","Do","Fr","Sa","So"))</f>
        <v>Do</v>
      </c>
      <c r="D23" s="23" t="s">
        <v>39</v>
      </c>
      <c r="E23" s="24" t="s">
        <v>55</v>
      </c>
      <c r="F23" s="24" t="s">
        <v>57</v>
      </c>
      <c r="G23" s="25" t="n">
        <v>0.520833333333333</v>
      </c>
      <c r="H23" s="25" t="n">
        <v>0.6875</v>
      </c>
      <c r="I23" s="26" t="n">
        <v>15</v>
      </c>
      <c r="J23" s="27" t="n">
        <f aca="false">IF(OR(G23="",H23=""),"",(H23-G23)*24-I23/60)</f>
        <v>3.75</v>
      </c>
      <c r="K23" s="28" t="s">
        <v>34</v>
      </c>
      <c r="L23" s="29" t="n">
        <v>80</v>
      </c>
      <c r="M23" s="30" t="n">
        <f aca="false">IF(J23="","",J23*L23)</f>
        <v>300</v>
      </c>
      <c r="N23" s="31"/>
    </row>
    <row r="24" customFormat="false" ht="16.5" hidden="false" customHeight="true" outlineLevel="0" collapsed="false">
      <c r="A24" s="21" t="n">
        <v>14</v>
      </c>
      <c r="B24" s="22" t="n">
        <v>46213</v>
      </c>
      <c r="C24" s="21" t="str">
        <f aca="false">IF(B24="","",CHOOSE(WEEKDAY(B24,2),"Mo","Di","Mi","Do","Fr","Sa","So"))</f>
        <v>Fr</v>
      </c>
      <c r="D24" s="23" t="s">
        <v>48</v>
      </c>
      <c r="E24" s="24" t="s">
        <v>49</v>
      </c>
      <c r="F24" s="24" t="s">
        <v>58</v>
      </c>
      <c r="G24" s="25" t="n">
        <v>0.375</v>
      </c>
      <c r="H24" s="25" t="n">
        <v>0.4375</v>
      </c>
      <c r="I24" s="26" t="n">
        <v>0</v>
      </c>
      <c r="J24" s="27" t="n">
        <f aca="false">IF(OR(G24="",H24=""),"",(H24-G24)*24-I24/60)</f>
        <v>1.5</v>
      </c>
      <c r="K24" s="28" t="s">
        <v>34</v>
      </c>
      <c r="L24" s="29" t="n">
        <v>110</v>
      </c>
      <c r="M24" s="30" t="n">
        <f aca="false">IF(J24="","",J24*L24)</f>
        <v>165</v>
      </c>
      <c r="N24" s="31" t="s">
        <v>59</v>
      </c>
    </row>
    <row r="25" customFormat="false" ht="16.5" hidden="false" customHeight="true" outlineLevel="0" collapsed="false">
      <c r="A25" s="21" t="n">
        <v>15</v>
      </c>
      <c r="B25" s="22" t="n">
        <v>46213</v>
      </c>
      <c r="C25" s="21" t="str">
        <f aca="false">IF(B25="","",CHOOSE(WEEKDAY(B25,2),"Mo","Di","Mi","Do","Fr","Sa","So"))</f>
        <v>Fr</v>
      </c>
      <c r="D25" s="23" t="s">
        <v>44</v>
      </c>
      <c r="E25" s="24" t="s">
        <v>55</v>
      </c>
      <c r="F25" s="24" t="s">
        <v>60</v>
      </c>
      <c r="G25" s="25" t="n">
        <v>0.375</v>
      </c>
      <c r="H25" s="25" t="n">
        <v>0.729166666666667</v>
      </c>
      <c r="I25" s="26" t="n">
        <v>60</v>
      </c>
      <c r="J25" s="27" t="n">
        <f aca="false">IF(OR(G25="",H25=""),"",(H25-G25)*24-I25/60)</f>
        <v>7.5</v>
      </c>
      <c r="K25" s="28" t="s">
        <v>34</v>
      </c>
      <c r="L25" s="29" t="n">
        <v>90</v>
      </c>
      <c r="M25" s="30" t="n">
        <f aca="false">IF(J25="","",J25*L25)</f>
        <v>675</v>
      </c>
      <c r="N25" s="31"/>
    </row>
    <row r="26" customFormat="false" ht="16.5" hidden="false" customHeight="true" outlineLevel="0" collapsed="false">
      <c r="A26" s="21" t="n">
        <v>16</v>
      </c>
      <c r="B26" s="22" t="n">
        <v>46216</v>
      </c>
      <c r="C26" s="21" t="str">
        <f aca="false">IF(B26="","",CHOOSE(WEEKDAY(B26,2),"Mo","Di","Mi","Do","Fr","Sa","So"))</f>
        <v>Mo</v>
      </c>
      <c r="D26" s="23" t="s">
        <v>36</v>
      </c>
      <c r="E26" s="24" t="s">
        <v>45</v>
      </c>
      <c r="F26" s="24" t="s">
        <v>61</v>
      </c>
      <c r="G26" s="25" t="n">
        <v>0.354166666666667</v>
      </c>
      <c r="H26" s="25" t="n">
        <v>0.625</v>
      </c>
      <c r="I26" s="26" t="n">
        <v>30</v>
      </c>
      <c r="J26" s="27" t="n">
        <f aca="false">IF(OR(G26="",H26=""),"",(H26-G26)*24-I26/60)</f>
        <v>6</v>
      </c>
      <c r="K26" s="28" t="s">
        <v>34</v>
      </c>
      <c r="L26" s="29" t="n">
        <v>85</v>
      </c>
      <c r="M26" s="30" t="n">
        <f aca="false">IF(J26="","",J26*L26)</f>
        <v>510</v>
      </c>
      <c r="N26" s="31"/>
    </row>
    <row r="27" customFormat="false" ht="16.5" hidden="false" customHeight="true" outlineLevel="0" collapsed="false">
      <c r="A27" s="21" t="n">
        <v>17</v>
      </c>
      <c r="B27" s="22" t="n">
        <v>46216</v>
      </c>
      <c r="C27" s="21" t="str">
        <f aca="false">IF(B27="","",CHOOSE(WEEKDAY(B27,2),"Mo","Di","Mi","Do","Fr","Sa","So"))</f>
        <v>Mo</v>
      </c>
      <c r="D27" s="23" t="s">
        <v>31</v>
      </c>
      <c r="E27" s="24" t="s">
        <v>49</v>
      </c>
      <c r="F27" s="24" t="s">
        <v>62</v>
      </c>
      <c r="G27" s="25" t="n">
        <v>0.625</v>
      </c>
      <c r="H27" s="25" t="n">
        <v>0.708333333333333</v>
      </c>
      <c r="I27" s="26" t="n">
        <v>0</v>
      </c>
      <c r="J27" s="27" t="n">
        <f aca="false">IF(OR(G27="",H27=""),"",(H27-G27)*24-I27/60)</f>
        <v>2</v>
      </c>
      <c r="K27" s="28" t="s">
        <v>51</v>
      </c>
      <c r="L27" s="29" t="n">
        <v>0</v>
      </c>
      <c r="M27" s="30" t="n">
        <f aca="false">IF(J27="","",J27*L27)</f>
        <v>0</v>
      </c>
      <c r="N27" s="31" t="s">
        <v>52</v>
      </c>
    </row>
    <row r="28" customFormat="false" ht="16.5" hidden="false" customHeight="true" outlineLevel="0" collapsed="false">
      <c r="A28" s="21" t="n">
        <v>18</v>
      </c>
      <c r="B28" s="22" t="n">
        <v>46217</v>
      </c>
      <c r="C28" s="21" t="str">
        <f aca="false">IF(B28="","",CHOOSE(WEEKDAY(B28,2),"Mo","Di","Mi","Do","Fr","Sa","So"))</f>
        <v>Di</v>
      </c>
      <c r="D28" s="23" t="s">
        <v>39</v>
      </c>
      <c r="E28" s="24" t="s">
        <v>63</v>
      </c>
      <c r="F28" s="24" t="s">
        <v>64</v>
      </c>
      <c r="G28" s="25" t="n">
        <v>0.333333333333333</v>
      </c>
      <c r="H28" s="25" t="n">
        <v>0.510416666666667</v>
      </c>
      <c r="I28" s="26" t="n">
        <v>15</v>
      </c>
      <c r="J28" s="27" t="n">
        <f aca="false">IF(OR(G28="",H28=""),"",(H28-G28)*24-I28/60)</f>
        <v>4</v>
      </c>
      <c r="K28" s="28" t="s">
        <v>34</v>
      </c>
      <c r="L28" s="29" t="n">
        <v>80</v>
      </c>
      <c r="M28" s="30" t="n">
        <f aca="false">IF(J28="","",J28*L28)</f>
        <v>320</v>
      </c>
      <c r="N28" s="31"/>
    </row>
    <row r="29" customFormat="false" ht="16.5" hidden="false" customHeight="true" outlineLevel="0" collapsed="false">
      <c r="A29" s="21" t="n">
        <v>19</v>
      </c>
      <c r="B29" s="22" t="n">
        <v>46218</v>
      </c>
      <c r="C29" s="21" t="str">
        <f aca="false">IF(B29="","",CHOOSE(WEEKDAY(B29,2),"Mo","Di","Mi","Do","Fr","Sa","So"))</f>
        <v>Mi</v>
      </c>
      <c r="D29" s="23" t="s">
        <v>44</v>
      </c>
      <c r="E29" s="24" t="s">
        <v>63</v>
      </c>
      <c r="F29" s="24" t="s">
        <v>65</v>
      </c>
      <c r="G29" s="25" t="n">
        <v>0.375</v>
      </c>
      <c r="H29" s="25" t="n">
        <v>0.666666666666667</v>
      </c>
      <c r="I29" s="26" t="n">
        <v>45</v>
      </c>
      <c r="J29" s="27" t="n">
        <f aca="false">IF(OR(G29="",H29=""),"",(H29-G29)*24-I29/60)</f>
        <v>6.25</v>
      </c>
      <c r="K29" s="28" t="s">
        <v>34</v>
      </c>
      <c r="L29" s="29" t="n">
        <v>90</v>
      </c>
      <c r="M29" s="30" t="n">
        <f aca="false">IF(J29="","",J29*L29)</f>
        <v>562.5</v>
      </c>
      <c r="N29" s="31" t="s">
        <v>42</v>
      </c>
    </row>
    <row r="30" customFormat="false" ht="16.5" hidden="false" customHeight="true" outlineLevel="0" collapsed="false">
      <c r="A30" s="21" t="n">
        <v>20</v>
      </c>
      <c r="B30" s="22" t="n">
        <v>46218</v>
      </c>
      <c r="C30" s="21" t="str">
        <f aca="false">IF(B30="","",CHOOSE(WEEKDAY(B30,2),"Mo","Di","Mi","Do","Fr","Sa","So"))</f>
        <v>Mi</v>
      </c>
      <c r="D30" s="23" t="s">
        <v>48</v>
      </c>
      <c r="E30" s="24" t="s">
        <v>49</v>
      </c>
      <c r="F30" s="24" t="s">
        <v>66</v>
      </c>
      <c r="G30" s="25" t="n">
        <v>0.666666666666667</v>
      </c>
      <c r="H30" s="25" t="n">
        <v>0.75</v>
      </c>
      <c r="I30" s="26" t="n">
        <v>0</v>
      </c>
      <c r="J30" s="27" t="n">
        <f aca="false">IF(OR(G30="",H30=""),"",(H30-G30)*24-I30/60)</f>
        <v>2</v>
      </c>
      <c r="K30" s="28" t="s">
        <v>34</v>
      </c>
      <c r="L30" s="29" t="n">
        <v>110</v>
      </c>
      <c r="M30" s="30" t="n">
        <f aca="false">IF(J30="","",J30*L30)</f>
        <v>220</v>
      </c>
      <c r="N30" s="31"/>
    </row>
    <row r="31" customFormat="false" ht="19.5" hidden="false" customHeight="true" outlineLevel="0" collapsed="false">
      <c r="A31" s="32" t="s">
        <v>67</v>
      </c>
      <c r="B31" s="32"/>
      <c r="C31" s="32"/>
      <c r="D31" s="32"/>
      <c r="E31" s="32"/>
      <c r="F31" s="32"/>
      <c r="G31" s="32"/>
      <c r="H31" s="32"/>
      <c r="I31" s="32"/>
      <c r="J31" s="33" t="n">
        <f aca="false">SUM(J11:J30)</f>
        <v>92.5</v>
      </c>
      <c r="K31" s="34"/>
      <c r="L31" s="34"/>
      <c r="M31" s="35" t="n">
        <f aca="false">SUM(M11:M30)</f>
        <v>7866.25</v>
      </c>
      <c r="N31" s="34"/>
    </row>
    <row r="33" customFormat="false" ht="15" hidden="false" customHeight="false" outlineLevel="0" collapsed="false">
      <c r="B33" s="36" t="s">
        <v>68</v>
      </c>
    </row>
    <row r="34" customFormat="false" ht="15" hidden="false" customHeight="false" outlineLevel="0" collapsed="false">
      <c r="B34" s="37" t="s">
        <v>21</v>
      </c>
      <c r="C34" s="37"/>
      <c r="D34" s="37" t="s">
        <v>69</v>
      </c>
      <c r="E34" s="37" t="s">
        <v>70</v>
      </c>
      <c r="F34" s="37" t="s">
        <v>29</v>
      </c>
    </row>
    <row r="35" customFormat="false" ht="15.75" hidden="false" customHeight="true" outlineLevel="0" collapsed="false">
      <c r="B35" s="24" t="s">
        <v>32</v>
      </c>
      <c r="C35" s="24"/>
      <c r="D35" s="38" t="n">
        <f aca="false">SUMIF($E$11:$E$30,B35,$J$11:$J$30)</f>
        <v>13.75</v>
      </c>
      <c r="E35" s="39" t="n">
        <f aca="false">IF($J$31=0,0,D35/$J$31)</f>
        <v>0.148648648648649</v>
      </c>
      <c r="F35" s="40" t="n">
        <f aca="false">SUMIF($E$11:$E$30,B35,$M$11:$M$30)</f>
        <v>1266.25</v>
      </c>
    </row>
    <row r="36" customFormat="false" ht="15.75" hidden="false" customHeight="true" outlineLevel="0" collapsed="false">
      <c r="B36" s="41" t="s">
        <v>40</v>
      </c>
      <c r="C36" s="41"/>
      <c r="D36" s="42" t="n">
        <f aca="false">SUMIF($E$11:$E$30,B36,$J$11:$J$30)</f>
        <v>10.75</v>
      </c>
      <c r="E36" s="43" t="n">
        <f aca="false">IF($J$31=0,0,D36/$J$31)</f>
        <v>0.116216216216216</v>
      </c>
      <c r="F36" s="44" t="n">
        <f aca="false">SUMIF($E$11:$E$30,B36,$M$11:$M$30)</f>
        <v>893.75</v>
      </c>
    </row>
    <row r="37" customFormat="false" ht="15.75" hidden="false" customHeight="true" outlineLevel="0" collapsed="false">
      <c r="B37" s="24" t="s">
        <v>45</v>
      </c>
      <c r="C37" s="24"/>
      <c r="D37" s="38" t="n">
        <f aca="false">SUMIF($E$11:$E$30,B37,$J$11:$J$30)</f>
        <v>35.75</v>
      </c>
      <c r="E37" s="39" t="n">
        <f aca="false">IF($J$31=0,0,D37/$J$31)</f>
        <v>0.386486486486487</v>
      </c>
      <c r="F37" s="40" t="n">
        <f aca="false">SUMIF($E$11:$E$30,B37,$M$11:$M$30)</f>
        <v>3126.25</v>
      </c>
    </row>
    <row r="38" customFormat="false" ht="15.75" hidden="false" customHeight="true" outlineLevel="0" collapsed="false">
      <c r="B38" s="41" t="s">
        <v>55</v>
      </c>
      <c r="C38" s="41"/>
      <c r="D38" s="42" t="n">
        <f aca="false">SUMIF($E$11:$E$30,B38,$J$11:$J$30)</f>
        <v>15</v>
      </c>
      <c r="E38" s="43" t="n">
        <f aca="false">IF($J$31=0,0,D38/$J$31)</f>
        <v>0.162162162162162</v>
      </c>
      <c r="F38" s="44" t="n">
        <f aca="false">SUMIF($E$11:$E$30,B38,$M$11:$M$30)</f>
        <v>1312.5</v>
      </c>
    </row>
    <row r="39" customFormat="false" ht="15.75" hidden="false" customHeight="true" outlineLevel="0" collapsed="false">
      <c r="B39" s="24" t="s">
        <v>63</v>
      </c>
      <c r="C39" s="24"/>
      <c r="D39" s="38" t="n">
        <f aca="false">SUMIF($E$11:$E$30,B39,$J$11:$J$30)</f>
        <v>10.25</v>
      </c>
      <c r="E39" s="39" t="n">
        <f aca="false">IF($J$31=0,0,D39/$J$31)</f>
        <v>0.110810810810811</v>
      </c>
      <c r="F39" s="40" t="n">
        <f aca="false">SUMIF($E$11:$E$30,B39,$M$11:$M$30)</f>
        <v>882.5</v>
      </c>
    </row>
    <row r="40" customFormat="false" ht="15.75" hidden="false" customHeight="true" outlineLevel="0" collapsed="false">
      <c r="B40" s="41" t="s">
        <v>49</v>
      </c>
      <c r="C40" s="41"/>
      <c r="D40" s="42" t="n">
        <f aca="false">SUMIF($E$11:$E$30,B40,$J$11:$J$30)</f>
        <v>7</v>
      </c>
      <c r="E40" s="43" t="n">
        <f aca="false">IF($J$31=0,0,D40/$J$31)</f>
        <v>0.0756756756756757</v>
      </c>
      <c r="F40" s="44" t="n">
        <f aca="false">SUMIF($E$11:$E$30,B40,$M$11:$M$30)</f>
        <v>385</v>
      </c>
    </row>
    <row r="41" customFormat="false" ht="15" hidden="false" customHeight="false" outlineLevel="0" collapsed="false">
      <c r="B41" s="45" t="s">
        <v>71</v>
      </c>
      <c r="C41" s="45"/>
      <c r="D41" s="46" t="n">
        <f aca="false">SUM(D35:D40)</f>
        <v>92.5</v>
      </c>
      <c r="E41" s="47" t="n">
        <f aca="false">SUM(E35:E40)</f>
        <v>1</v>
      </c>
      <c r="F41" s="48" t="n">
        <f aca="false">SUM(F35:F40)</f>
        <v>7866.25</v>
      </c>
    </row>
  </sheetData>
  <autoFilter ref="A10:N30"/>
  <mergeCells count="28">
    <mergeCell ref="A1:H1"/>
    <mergeCell ref="I1:N1"/>
    <mergeCell ref="B4:E4"/>
    <mergeCell ref="G4:I4"/>
    <mergeCell ref="K4:L4"/>
    <mergeCell ref="A6:C6"/>
    <mergeCell ref="D6:E6"/>
    <mergeCell ref="F6:G6"/>
    <mergeCell ref="H6:I6"/>
    <mergeCell ref="J6:K6"/>
    <mergeCell ref="L6:N6"/>
    <mergeCell ref="A7:C7"/>
    <mergeCell ref="D7:E7"/>
    <mergeCell ref="F7:G7"/>
    <mergeCell ref="H7:I7"/>
    <mergeCell ref="J7:K7"/>
    <mergeCell ref="L7:N7"/>
    <mergeCell ref="A9:F9"/>
    <mergeCell ref="G9:N9"/>
    <mergeCell ref="A31:I31"/>
    <mergeCell ref="B34:C34"/>
    <mergeCell ref="B35:C35"/>
    <mergeCell ref="B36:C36"/>
    <mergeCell ref="B37:C37"/>
    <mergeCell ref="B38:C38"/>
    <mergeCell ref="B39:C39"/>
    <mergeCell ref="B40:C40"/>
    <mergeCell ref="B41:C41"/>
  </mergeCells>
  <conditionalFormatting sqref="A11:N30">
    <cfRule type="expression" priority="2" aboveAverage="0" equalAverage="0" bottom="0" percent="0" rank="0" text="" dxfId="10">
      <formula>ISEVEN(ROW())</formula>
    </cfRule>
  </conditionalFormatting>
  <conditionalFormatting sqref="K11:K30">
    <cfRule type="cellIs" priority="3" operator="equal" aboveAverage="0" equalAverage="0" bottom="0" percent="0" rank="0" text="" dxfId="11">
      <formula>"Ja"</formula>
    </cfRule>
    <cfRule type="cellIs" priority="4" operator="equal" aboveAverage="0" equalAverage="0" bottom="0" percent="0" rank="0" text="" dxfId="12">
      <formula>"Nein"</formula>
    </cfRule>
  </conditionalFormatting>
  <conditionalFormatting sqref="C11:C30">
    <cfRule type="expression" priority="5" aboveAverage="0" equalAverage="0" bottom="0" percent="0" rank="0" text="" dxfId="13">
      <formula>OR(C11="Sa",C11="So")</formula>
    </cfRule>
  </conditionalFormatting>
  <dataValidations count="3">
    <dataValidation allowBlank="true" errorStyle="stop" operator="between" showDropDown="false" showErrorMessage="false" showInputMessage="false" sqref="D11:D30" type="list">
      <formula1>"Katrin Herzog,Milan Vidović,Petra Nowak,Sabine Aydın,Tobias Frei"</formula1>
      <formula2>0</formula2>
    </dataValidation>
    <dataValidation allowBlank="true" errorStyle="stop" operator="between" showDropDown="false" showErrorMessage="false" showInputMessage="false" sqref="E11:E30" type="list">
      <formula1>"Konzeptphase,Analyse,Umsetzung,Test,Einführung,Projektleitung"</formula1>
      <formula2>0</formula2>
    </dataValidation>
    <dataValidation allowBlank="true" errorStyle="stop" operator="between" showDropDown="false" showErrorMessage="false" showInputMessage="false" sqref="K11:K30" type="list">
      <formula1>"Ja,Nein"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2026-07-06T10:24:16Z</dcterms:created>
  <dc:creator>openpyxl</dc:creator>
  <dc:description/>
  <dc:language>en-US</dc:language>
  <cp:lastModifiedBy/>
  <dcterms:modified xsi:type="dcterms:W3CDTF">2026-07-06T10:24:16Z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