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A092326-BCD5-4095-B17D-11D9D869E53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onfigurator" sheetId="1" r:id="rId1"/>
    <sheet name="Optionen" sheetId="2" r:id="rId2"/>
    <sheet name="Produktkatalog" sheetId="3" r:id="rId3"/>
  </sheets>
  <definedNames>
    <definedName name="rng_Ausfuehrung">Optionen!$B$4:$B$7</definedName>
    <definedName name="rng_Groesse">Optionen!$B$8:$B$11</definedName>
    <definedName name="rng_Oberflaeche">Optionen!$B$12:$B$15</definedName>
    <definedName name="rng_Paket">Optionen!$B$16:$B$19</definedName>
    <definedName name="rng_Produkte">Produktkatalog!$B$4:$B$9</definedName>
    <definedName name="rng_Service">Optionen!$B$24:$B$27</definedName>
    <definedName name="rng_Zubehoer">Optionen!$B$20:$B$23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0" i="1" l="1"/>
  <c r="B37" i="1"/>
  <c r="B35" i="1"/>
  <c r="E33" i="1"/>
  <c r="E21" i="1"/>
  <c r="D21" i="1"/>
  <c r="E20" i="1"/>
  <c r="D20" i="1"/>
  <c r="E19" i="1"/>
  <c r="D19" i="1"/>
  <c r="E18" i="1"/>
  <c r="D18" i="1"/>
  <c r="E17" i="1"/>
  <c r="D17" i="1"/>
  <c r="E16" i="1"/>
  <c r="E22" i="1" s="1"/>
  <c r="E31" i="1" s="1"/>
  <c r="D16" i="1"/>
  <c r="F12" i="1"/>
  <c r="C12" i="1"/>
  <c r="F11" i="1"/>
  <c r="E30" i="1" s="1"/>
  <c r="C11" i="1"/>
  <c r="F6" i="1"/>
  <c r="E32" i="1" l="1"/>
  <c r="E34" i="1" s="1"/>
  <c r="E35" i="1" l="1"/>
  <c r="E36" i="1" s="1"/>
  <c r="E37" i="1" l="1"/>
  <c r="E38" i="1" s="1"/>
</calcChain>
</file>

<file path=xl/sharedStrings.xml><?xml version="1.0" encoding="utf-8"?>
<sst xmlns="http://schemas.openxmlformats.org/spreadsheetml/2006/main" count="173" uniqueCount="143">
  <si>
    <t>PRODUKTKONFIGURATOR 2026</t>
  </si>
  <si>
    <t>NORDVANT Systeme GmbH · Angebotskalkulation auf Basis der Preisliste 2026</t>
  </si>
  <si>
    <t>1  |  ANGEBOTSDATEN</t>
  </si>
  <si>
    <t>Angebots-Nr.</t>
  </si>
  <si>
    <t>ANG-2026-0187</t>
  </si>
  <si>
    <t>Datum</t>
  </si>
  <si>
    <t>Kunde</t>
  </si>
  <si>
    <t>Beispiel Handels GmbH</t>
  </si>
  <si>
    <t>Gültig bis</t>
  </si>
  <si>
    <t>Ansprechpartner</t>
  </si>
  <si>
    <t>Frau T. Albers</t>
  </si>
  <si>
    <t>Bearbeiter</t>
  </si>
  <si>
    <t>M. Krüger</t>
  </si>
  <si>
    <t>2  |  BASISPRODUKT WÄHLEN</t>
  </si>
  <si>
    <t>Produkt</t>
  </si>
  <si>
    <t>Komfortmodell 300</t>
  </si>
  <si>
    <t>Artikel-Nr.</t>
  </si>
  <si>
    <t>Grundpreis netto</t>
  </si>
  <si>
    <t>Produktlinie</t>
  </si>
  <si>
    <t>Lieferzeit</t>
  </si>
  <si>
    <t>3  |  OPTIONEN KONFIGURIEREN</t>
  </si>
  <si>
    <t>Kategorie</t>
  </si>
  <si>
    <t>Auswahl (Dropdown)</t>
  </si>
  <si>
    <t>Code</t>
  </si>
  <si>
    <t>Aufpreis netto</t>
  </si>
  <si>
    <t>Ausführung</t>
  </si>
  <si>
    <t>Premium</t>
  </si>
  <si>
    <t>Größe / Abmessung</t>
  </si>
  <si>
    <t>Größe L</t>
  </si>
  <si>
    <t>Oberfläche / Farbe</t>
  </si>
  <si>
    <t>Farbton nach RAL</t>
  </si>
  <si>
    <t>Ausstattungspaket</t>
  </si>
  <si>
    <t>Paket Plus</t>
  </si>
  <si>
    <t>Zubehör</t>
  </si>
  <si>
    <t>Montageset</t>
  </si>
  <si>
    <t>Servicepaket</t>
  </si>
  <si>
    <t>Service Plus – 24 Monate</t>
  </si>
  <si>
    <t>Summe Optionen</t>
  </si>
  <si>
    <t>4  |  MENGE &amp; KONDITIONEN</t>
  </si>
  <si>
    <t>Menge (Stück)</t>
  </si>
  <si>
    <t>Bei Rabatten über 15 % wird das</t>
  </si>
  <si>
    <t>Rabatt (%)</t>
  </si>
  <si>
    <t>Eingabefeld automatisch markiert</t>
  </si>
  <si>
    <t>MwSt.-Satz (%)</t>
  </si>
  <si>
    <t>(Freigabe durch Vertriebsleitung).</t>
  </si>
  <si>
    <t>5  |  KALKULATION</t>
  </si>
  <si>
    <t>Grundpreis Basisprodukt</t>
  </si>
  <si>
    <t>Einzelpreis konfiguriert</t>
  </si>
  <si>
    <t>Menge</t>
  </si>
  <si>
    <t>Zwischensumme</t>
  </si>
  <si>
    <t>Nettosumme</t>
  </si>
  <si>
    <t>GESAMTBETRAG (BRUTTO)</t>
  </si>
  <si>
    <t>Konfigurationscode</t>
  </si>
  <si>
    <t>SO FUNKTIONIERT ES:  1) Basisprodukt per Dropdown wählen – Artikel-Nr., Grundpreis und Lieferzeit werden automatisch übernommen.  2) Je Kategorie eine Option wählen – Aufpreise werden sofort berechnet.  3) Menge und Rabatt eingeben – der Gesamtbetrag inkl. MwSt. wird automatisch ermittelt.  Produkte und Optionen pflegen Sie in den Blättern „Produktkatalog“ und „Optionen“. Blaue Felder = Eingaben, schwarze Felder = automatische Berechnung.</t>
  </si>
  <si>
    <t>OPTIONEN &amp; AUFPREISE</t>
  </si>
  <si>
    <t>Stammdaten der wählbaren Optionen · Preisliste 2026 · Änderungen wirken sich direkt auf den Konfigurator aus</t>
  </si>
  <si>
    <t>Option</t>
  </si>
  <si>
    <t>Options-Code</t>
  </si>
  <si>
    <t>Hinweis</t>
  </si>
  <si>
    <t>Standard (inklusive)</t>
  </si>
  <si>
    <t>AUS-STD</t>
  </si>
  <si>
    <t>Im Grundpreis enthalten</t>
  </si>
  <si>
    <t>Komfort</t>
  </si>
  <si>
    <t>AUS-KOM</t>
  </si>
  <si>
    <t>Erweiterte Grundausstattung</t>
  </si>
  <si>
    <t>AUS-PRE</t>
  </si>
  <si>
    <t>Hochwertige Ausführung</t>
  </si>
  <si>
    <t>Individuell nach Kundenwunsch</t>
  </si>
  <si>
    <t>AUS-IND</t>
  </si>
  <si>
    <t>Nach technischer Prüfung</t>
  </si>
  <si>
    <t>Standardgröße (inklusive)</t>
  </si>
  <si>
    <t>GR-STD</t>
  </si>
  <si>
    <t>GR-L</t>
  </si>
  <si>
    <t>Größe XL</t>
  </si>
  <si>
    <t>GR-XL</t>
  </si>
  <si>
    <t>Sondermaß</t>
  </si>
  <si>
    <t>GR-SM</t>
  </si>
  <si>
    <t>Lieferzeit +1 Woche</t>
  </si>
  <si>
    <t>Standardfarbe (inklusive)</t>
  </si>
  <si>
    <t>OF-STD</t>
  </si>
  <si>
    <t>OF-RAL</t>
  </si>
  <si>
    <t>Alle RAL-Classic-Töne</t>
  </si>
  <si>
    <t>Strukturbeschichtung</t>
  </si>
  <si>
    <t>OF-STR</t>
  </si>
  <si>
    <t>Sonderlackierung</t>
  </si>
  <si>
    <t>OF-SON</t>
  </si>
  <si>
    <t>Ohne Zusatzpaket</t>
  </si>
  <si>
    <t>PAK-0</t>
  </si>
  <si>
    <t>Paket Basis</t>
  </si>
  <si>
    <t>PAK-B</t>
  </si>
  <si>
    <t>Grundlegende Zusatzfunktionen</t>
  </si>
  <si>
    <t>PAK-P</t>
  </si>
  <si>
    <t>Erweiterter Funktionsumfang</t>
  </si>
  <si>
    <t>Paket Pro</t>
  </si>
  <si>
    <t>PAK-X</t>
  </si>
  <si>
    <t>Voller Funktionsumfang</t>
  </si>
  <si>
    <t>Ohne Zubehör</t>
  </si>
  <si>
    <t>ZUB-0</t>
  </si>
  <si>
    <t>ZUB-MS</t>
  </si>
  <si>
    <t>Inkl. Befestigungsmaterial</t>
  </si>
  <si>
    <t>Erweiterungsmodul</t>
  </si>
  <si>
    <t>ZUB-EM</t>
  </si>
  <si>
    <t>Transportverpackung</t>
  </si>
  <si>
    <t>ZUB-TV</t>
  </si>
  <si>
    <t>Für Versand empfohlen</t>
  </si>
  <si>
    <t>Ohne Servicepaket</t>
  </si>
  <si>
    <t>SRV-0</t>
  </si>
  <si>
    <t>Service Basis – 12 Monate</t>
  </si>
  <si>
    <t>SRV-12</t>
  </si>
  <si>
    <t>Telefon-Support</t>
  </si>
  <si>
    <t>SRV-24</t>
  </si>
  <si>
    <t>Support + 1 Wartung/Jahr</t>
  </si>
  <si>
    <t>Service Premium – 36 Monate</t>
  </si>
  <si>
    <t>SRV-36</t>
  </si>
  <si>
    <t>Support + 2 Wartungen/Jahr</t>
  </si>
  <si>
    <t>Hinweis: Optionsbezeichnungen und Aufpreise (blau) können frei angepasst werden. Neue Zeilen innerhalb einer Kategorie einfügen – die Dropdown-Bereiche im Blatt „Konfigurator“ passen sich automatisch an.</t>
  </si>
  <si>
    <t>PRODUKTKATALOG</t>
  </si>
  <si>
    <t>Basisprodukte mit Grundpreisen · Stand: Januar 2026</t>
  </si>
  <si>
    <t>Produktbezeichnung</t>
  </si>
  <si>
    <t>Status</t>
  </si>
  <si>
    <t>P-100</t>
  </si>
  <si>
    <t>Basismodell 100</t>
  </si>
  <si>
    <t>Linie Kompakt</t>
  </si>
  <si>
    <t>1 Woche</t>
  </si>
  <si>
    <t>Aktiv</t>
  </si>
  <si>
    <t>P-200</t>
  </si>
  <si>
    <t>Standardmodell 200</t>
  </si>
  <si>
    <t>Linie Standard</t>
  </si>
  <si>
    <t>2 Wochen</t>
  </si>
  <si>
    <t>P-300</t>
  </si>
  <si>
    <t>P-400</t>
  </si>
  <si>
    <t>Premiummodell 400</t>
  </si>
  <si>
    <t>Linie Premium</t>
  </si>
  <si>
    <t>3 Wochen</t>
  </si>
  <si>
    <t>P-500</t>
  </si>
  <si>
    <t>Profimodell 500</t>
  </si>
  <si>
    <t>4 Wochen</t>
  </si>
  <si>
    <t>P-600</t>
  </si>
  <si>
    <t>Sondermodell 600</t>
  </si>
  <si>
    <t>Linie Individuell</t>
  </si>
  <si>
    <t>6 Wochen</t>
  </si>
  <si>
    <t>Auf Anfrage</t>
  </si>
  <si>
    <t>Hinweis: Alle Angaben (blau) sind Beispieldaten und können durch eigene Produkte ersetzt werden. Zusätzliche Produkte einfach unterhalb ergänzen.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</si>
</sst>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€&quot;"/>
  </numFmts>
  <fonts count="13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sz val="10"/>
      <color rgb="FFF0DCC3"/>
      <name val="Calibri"/>
      <charset val="1"/>
    </font>
    <font>
      <b/>
      <sz val="11"/>
      <color rgb="FFC4772B"/>
      <name val="Calibri"/>
      <charset val="1"/>
    </font>
    <font>
      <sz val="10"/>
      <color rgb="FF6E6A63"/>
      <name val="Calibri"/>
      <charset val="1"/>
    </font>
    <font>
      <sz val="10"/>
      <color rgb="FF1F5AA6"/>
      <name val="Calibri"/>
      <charset val="1"/>
    </font>
    <font>
      <sz val="10"/>
      <color rgb="FF000000"/>
      <name val="Calibri"/>
      <charset val="1"/>
    </font>
    <font>
      <b/>
      <sz val="10"/>
      <color rgb="FF26343C"/>
      <name val="Calibri"/>
      <charset val="1"/>
    </font>
    <font>
      <b/>
      <sz val="10"/>
      <color rgb="FFFFFFFF"/>
      <name val="Calibri"/>
      <charset val="1"/>
    </font>
    <font>
      <b/>
      <sz val="10"/>
      <name val="Calibri"/>
      <charset val="1"/>
    </font>
    <font>
      <i/>
      <sz val="9"/>
      <color rgb="FF6E6A63"/>
      <name val="Calibri"/>
      <charset val="1"/>
    </font>
    <font>
      <b/>
      <sz val="12"/>
      <color rgb="FF26343C"/>
      <name val="Calibri"/>
      <charset val="1"/>
    </font>
    <font>
      <b/>
      <sz val="10"/>
      <color rgb="FFC4772B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26343C"/>
        <bgColor rgb="FF333300"/>
      </patternFill>
    </fill>
    <fill>
      <patternFill patternType="solid">
        <fgColor rgb="FFFFFFFF"/>
        <bgColor rgb="FFF5F1EA"/>
      </patternFill>
    </fill>
    <fill>
      <patternFill patternType="solid">
        <fgColor rgb="FF3B4E58"/>
        <bgColor rgb="FF26343C"/>
      </patternFill>
    </fill>
    <fill>
      <patternFill patternType="solid">
        <fgColor rgb="FFF5F1EA"/>
        <bgColor rgb="FFFFFFFF"/>
      </patternFill>
    </fill>
    <fill>
      <patternFill patternType="solid">
        <fgColor rgb="FFF0DCC3"/>
        <bgColor rgb="FFF6D7CE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C4772B"/>
      </bottom>
      <diagonal/>
    </border>
    <border>
      <left style="thin">
        <color rgb="FFCFC7BA"/>
      </left>
      <right style="thin">
        <color rgb="FFCFC7BA"/>
      </right>
      <top style="thin">
        <color rgb="FFCFC7BA"/>
      </top>
      <bottom style="medium">
        <color rgb="FFC4772B"/>
      </bottom>
      <diagonal/>
    </border>
    <border>
      <left style="thin">
        <color rgb="FFCFC7BA"/>
      </left>
      <right style="thin">
        <color rgb="FFCFC7BA"/>
      </right>
      <top style="thin">
        <color rgb="FFCFC7BA"/>
      </top>
      <bottom style="thin">
        <color rgb="FFCFC7BA"/>
      </bottom>
      <diagonal/>
    </border>
    <border>
      <left/>
      <right/>
      <top style="medium">
        <color rgb="FFC4772B"/>
      </top>
      <bottom/>
      <diagonal/>
    </border>
    <border>
      <left/>
      <right/>
      <top style="thin">
        <color rgb="FFCFC7BA"/>
      </top>
      <bottom/>
      <diagonal/>
    </border>
    <border>
      <left/>
      <right/>
      <top style="double">
        <color rgb="FF26343C"/>
      </top>
      <bottom/>
      <diagonal/>
    </border>
    <border>
      <left style="thin">
        <color rgb="FFCFC7BA"/>
      </left>
      <right/>
      <top style="thin">
        <color rgb="FFCFC7BA"/>
      </top>
      <bottom style="thin">
        <color rgb="FFCFC7BA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0" fillId="0" borderId="0" xfId="0" applyFont="1"/>
    <xf numFmtId="0" fontId="7" fillId="3" borderId="3" xfId="0" applyFont="1" applyFill="1" applyBorder="1" applyAlignment="1">
      <alignment horizontal="left" vertical="top"/>
    </xf>
    <xf numFmtId="0" fontId="7" fillId="5" borderId="3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top" wrapText="1"/>
    </xf>
    <xf numFmtId="0" fontId="12" fillId="5" borderId="7" xfId="0" applyFont="1" applyFill="1" applyBorder="1"/>
    <xf numFmtId="0" fontId="11" fillId="6" borderId="6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3" fillId="0" borderId="1" xfId="0" applyFont="1" applyBorder="1"/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3" borderId="2" xfId="0" applyFont="1" applyFill="1" applyBorder="1"/>
    <xf numFmtId="164" fontId="5" fillId="3" borderId="2" xfId="0" applyNumberFormat="1" applyFont="1" applyFill="1" applyBorder="1"/>
    <xf numFmtId="164" fontId="6" fillId="0" borderId="3" xfId="0" applyNumberFormat="1" applyFont="1" applyBorder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7" fillId="5" borderId="3" xfId="0" applyFont="1" applyFill="1" applyBorder="1"/>
    <xf numFmtId="0" fontId="6" fillId="0" borderId="3" xfId="0" applyFont="1" applyBorder="1"/>
    <xf numFmtId="165" fontId="6" fillId="0" borderId="3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right" vertical="center"/>
    </xf>
    <xf numFmtId="3" fontId="5" fillId="3" borderId="2" xfId="0" applyNumberFormat="1" applyFont="1" applyFill="1" applyBorder="1"/>
    <xf numFmtId="0" fontId="10" fillId="0" borderId="0" xfId="0" applyFont="1"/>
    <xf numFmtId="9" fontId="5" fillId="3" borderId="2" xfId="0" applyNumberFormat="1" applyFont="1" applyFill="1" applyBorder="1"/>
    <xf numFmtId="165" fontId="9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5" fontId="11" fillId="6" borderId="6" xfId="0" applyNumberFormat="1" applyFont="1" applyFill="1" applyBorder="1" applyAlignment="1">
      <alignment horizontal="right" vertical="center"/>
    </xf>
    <xf numFmtId="0" fontId="7" fillId="5" borderId="3" xfId="0" applyFont="1" applyFill="1" applyBorder="1" applyAlignment="1">
      <alignment horizontal="left" vertical="center"/>
    </xf>
    <xf numFmtId="0" fontId="5" fillId="5" borderId="3" xfId="0" applyFont="1" applyFill="1" applyBorder="1"/>
    <xf numFmtId="165" fontId="5" fillId="5" borderId="3" xfId="0" applyNumberFormat="1" applyFont="1" applyFill="1" applyBorder="1" applyAlignment="1">
      <alignment horizontal="right" vertical="center"/>
    </xf>
    <xf numFmtId="0" fontId="10" fillId="5" borderId="3" xfId="0" applyFont="1" applyFill="1" applyBorder="1"/>
    <xf numFmtId="0" fontId="5" fillId="3" borderId="3" xfId="0" applyFont="1" applyFill="1" applyBorder="1"/>
    <xf numFmtId="165" fontId="5" fillId="3" borderId="3" xfId="0" applyNumberFormat="1" applyFont="1" applyFill="1" applyBorder="1" applyAlignment="1">
      <alignment horizontal="right" vertical="center"/>
    </xf>
    <xf numFmtId="0" fontId="10" fillId="3" borderId="3" xfId="0" applyFont="1" applyFill="1" applyBorder="1"/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3">
    <dxf>
      <font>
        <b/>
        <sz val="10"/>
        <color rgb="FFC4772B"/>
        <name val="Calibri"/>
        <charset val="1"/>
      </font>
      <fill>
        <patternFill>
          <bgColor rgb="FFF0DCC3"/>
        </patternFill>
      </fill>
    </dxf>
    <dxf>
      <fill>
        <patternFill>
          <bgColor rgb="FFF0DCC3"/>
        </patternFill>
      </fill>
    </dxf>
    <dxf>
      <font>
        <b/>
        <sz val="10"/>
        <color rgb="FF9C2B1F"/>
        <name val="Calibri"/>
        <charset val="1"/>
      </font>
      <fill>
        <patternFill>
          <bgColor rgb="FFF6D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FC7BA"/>
      <rgbColor rgb="FF808080"/>
      <rgbColor rgb="FF9999FF"/>
      <rgbColor rgb="FF993366"/>
      <rgbColor rgb="FFF5F1EA"/>
      <rgbColor rgb="FFCCFFFF"/>
      <rgbColor rgb="FF660066"/>
      <rgbColor rgb="FFFF8080"/>
      <rgbColor rgb="FF1F5AA6"/>
      <rgbColor rgb="FFF0DC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6D7CE"/>
      <rgbColor rgb="FF3366FF"/>
      <rgbColor rgb="FF33CCCC"/>
      <rgbColor rgb="FF99CC00"/>
      <rgbColor rgb="FFFFCC00"/>
      <rgbColor rgb="FFFF9900"/>
      <rgbColor rgb="FFC4772B"/>
      <rgbColor rgb="FF6E6A63"/>
      <rgbColor rgb="FF969696"/>
      <rgbColor rgb="FF003366"/>
      <rgbColor rgb="FF339966"/>
      <rgbColor rgb="FF003300"/>
      <rgbColor rgb="FF333300"/>
      <rgbColor rgb="FF9C2B1F"/>
      <rgbColor rgb="FF993366"/>
      <rgbColor rgb="FF3B4E58"/>
      <rgbColor rgb="FF2634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4772B"/>
  </sheetPr>
  <dimension ref="A1:G45"/>
  <sheetViews>
    <sheetView showGridLines="0" tabSelected="1" zoomScale="80" zoomScaleNormal="80" workbookViewId="0">
      <pane ySplit="2" topLeftCell="A3" activePane="bottomLeft" state="frozen"/>
      <selection pane="bottomLeft" activeCell="I20" sqref="I20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3" width="23.28515625" customWidth="1"/>
    <col min="4" max="4" width="11.85546875" customWidth="1"/>
    <col min="5" max="5" width="13.42578125" customWidth="1"/>
    <col min="6" max="6" width="16" customWidth="1"/>
    <col min="7" max="7" width="2" customWidth="1"/>
  </cols>
  <sheetData>
    <row r="1" spans="1:7" ht="23.25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3" t="s">
        <v>1</v>
      </c>
      <c r="B2" s="13"/>
      <c r="C2" s="13"/>
      <c r="D2" s="13"/>
      <c r="E2" s="13"/>
      <c r="F2" s="13"/>
      <c r="G2" s="13"/>
    </row>
    <row r="4" spans="1:7" x14ac:dyDescent="0.25">
      <c r="B4" s="12" t="s">
        <v>2</v>
      </c>
      <c r="C4" s="12"/>
      <c r="D4" s="12"/>
      <c r="E4" s="12"/>
      <c r="F4" s="12"/>
    </row>
    <row r="5" spans="1:7" x14ac:dyDescent="0.25">
      <c r="B5" s="15" t="s">
        <v>3</v>
      </c>
      <c r="C5" s="16" t="s">
        <v>4</v>
      </c>
      <c r="E5" s="15" t="s">
        <v>5</v>
      </c>
      <c r="F5" s="17">
        <v>46213</v>
      </c>
    </row>
    <row r="6" spans="1:7" x14ac:dyDescent="0.25">
      <c r="B6" s="15" t="s">
        <v>6</v>
      </c>
      <c r="C6" s="16" t="s">
        <v>7</v>
      </c>
      <c r="E6" s="15" t="s">
        <v>8</v>
      </c>
      <c r="F6" s="18">
        <f>F5+30</f>
        <v>46243</v>
      </c>
    </row>
    <row r="7" spans="1:7" x14ac:dyDescent="0.25">
      <c r="B7" s="15" t="s">
        <v>9</v>
      </c>
      <c r="C7" s="16" t="s">
        <v>10</v>
      </c>
      <c r="E7" s="15" t="s">
        <v>11</v>
      </c>
      <c r="F7" s="16" t="s">
        <v>12</v>
      </c>
    </row>
    <row r="9" spans="1:7" x14ac:dyDescent="0.25">
      <c r="B9" s="12" t="s">
        <v>13</v>
      </c>
      <c r="C9" s="12"/>
      <c r="D9" s="12"/>
      <c r="E9" s="12"/>
      <c r="F9" s="12"/>
    </row>
    <row r="10" spans="1:7" x14ac:dyDescent="0.25">
      <c r="B10" s="19" t="s">
        <v>14</v>
      </c>
      <c r="C10" s="16" t="s">
        <v>15</v>
      </c>
    </row>
    <row r="11" spans="1:7" x14ac:dyDescent="0.25">
      <c r="B11" s="15" t="s">
        <v>16</v>
      </c>
      <c r="C11" s="20" t="str">
        <f>IFERROR(INDEX(Produktkatalog!$A$4:$A$9,MATCH($C$10,rng_Produkte,0)),"–")</f>
        <v>P-300</v>
      </c>
      <c r="E11" s="15" t="s">
        <v>17</v>
      </c>
      <c r="F11" s="21">
        <f>IFERROR(INDEX(Produktkatalog!$D$4:$D$9,MATCH($C$10,rng_Produkte,0)),0)</f>
        <v>1890</v>
      </c>
    </row>
    <row r="12" spans="1:7" x14ac:dyDescent="0.25">
      <c r="B12" s="15" t="s">
        <v>18</v>
      </c>
      <c r="C12" s="20" t="str">
        <f>IFERROR(INDEX(Produktkatalog!$C$4:$C$9,MATCH($C$10,rng_Produkte,0)),"–")</f>
        <v>Linie Standard</v>
      </c>
      <c r="E12" s="15" t="s">
        <v>19</v>
      </c>
      <c r="F12" s="20" t="str">
        <f>IFERROR(INDEX(Produktkatalog!$E$4:$E$9,MATCH($C$10,rng_Produkte,0)),"–")</f>
        <v>2 Wochen</v>
      </c>
    </row>
    <row r="14" spans="1:7" x14ac:dyDescent="0.25">
      <c r="B14" s="12" t="s">
        <v>20</v>
      </c>
      <c r="C14" s="12"/>
      <c r="D14" s="12"/>
      <c r="E14" s="12"/>
      <c r="F14" s="12"/>
    </row>
    <row r="15" spans="1:7" x14ac:dyDescent="0.25">
      <c r="B15" s="22" t="s">
        <v>21</v>
      </c>
      <c r="C15" s="22" t="s">
        <v>22</v>
      </c>
      <c r="D15" s="22" t="s">
        <v>23</v>
      </c>
      <c r="E15" s="22" t="s">
        <v>24</v>
      </c>
    </row>
    <row r="16" spans="1:7" x14ac:dyDescent="0.25">
      <c r="B16" s="23" t="s">
        <v>25</v>
      </c>
      <c r="C16" s="16" t="s">
        <v>26</v>
      </c>
      <c r="D16" s="24" t="str">
        <f>IFERROR(VLOOKUP($C16,Optionen!$B$4:$D$7,2,0),"–")</f>
        <v>AUS-PRE</v>
      </c>
      <c r="E16" s="25">
        <f>IFERROR(VLOOKUP($C16,Optionen!$B$4:$D$7,3,0),0)</f>
        <v>520</v>
      </c>
    </row>
    <row r="17" spans="2:6" x14ac:dyDescent="0.25">
      <c r="B17" s="23" t="s">
        <v>27</v>
      </c>
      <c r="C17" s="16" t="s">
        <v>28</v>
      </c>
      <c r="D17" s="24" t="str">
        <f>IFERROR(VLOOKUP($C17,Optionen!$B$8:$D$11,2,0),"–")</f>
        <v>GR-L</v>
      </c>
      <c r="E17" s="25">
        <f>IFERROR(VLOOKUP($C17,Optionen!$B$8:$D$11,3,0),0)</f>
        <v>150</v>
      </c>
    </row>
    <row r="18" spans="2:6" x14ac:dyDescent="0.25">
      <c r="B18" s="23" t="s">
        <v>29</v>
      </c>
      <c r="C18" s="16" t="s">
        <v>30</v>
      </c>
      <c r="D18" s="24" t="str">
        <f>IFERROR(VLOOKUP($C18,Optionen!$B$12:$D$15,2,0),"–")</f>
        <v>OF-RAL</v>
      </c>
      <c r="E18" s="25">
        <f>IFERROR(VLOOKUP($C18,Optionen!$B$12:$D$15,3,0),0)</f>
        <v>95</v>
      </c>
    </row>
    <row r="19" spans="2:6" x14ac:dyDescent="0.25">
      <c r="B19" s="23" t="s">
        <v>31</v>
      </c>
      <c r="C19" s="16" t="s">
        <v>32</v>
      </c>
      <c r="D19" s="24" t="str">
        <f>IFERROR(VLOOKUP($C19,Optionen!$B$16:$D$19,2,0),"–")</f>
        <v>PAK-P</v>
      </c>
      <c r="E19" s="25">
        <f>IFERROR(VLOOKUP($C19,Optionen!$B$16:$D$19,3,0),0)</f>
        <v>390</v>
      </c>
    </row>
    <row r="20" spans="2:6" x14ac:dyDescent="0.25">
      <c r="B20" s="23" t="s">
        <v>33</v>
      </c>
      <c r="C20" s="16" t="s">
        <v>34</v>
      </c>
      <c r="D20" s="24" t="str">
        <f>IFERROR(VLOOKUP($C20,Optionen!$B$20:$D$23,2,0),"–")</f>
        <v>ZUB-MS</v>
      </c>
      <c r="E20" s="25">
        <f>IFERROR(VLOOKUP($C20,Optionen!$B$20:$D$23,3,0),0)</f>
        <v>75</v>
      </c>
    </row>
    <row r="21" spans="2:6" x14ac:dyDescent="0.25">
      <c r="B21" s="23" t="s">
        <v>35</v>
      </c>
      <c r="C21" s="16" t="s">
        <v>36</v>
      </c>
      <c r="D21" s="24" t="str">
        <f>IFERROR(VLOOKUP($C21,Optionen!$B$24:$D$27,2,0),"–")</f>
        <v>SRV-24</v>
      </c>
      <c r="E21" s="25">
        <f>IFERROR(VLOOKUP($C21,Optionen!$B$24:$D$27,3,0),0)</f>
        <v>280</v>
      </c>
    </row>
    <row r="22" spans="2:6" x14ac:dyDescent="0.25">
      <c r="B22" s="11" t="s">
        <v>37</v>
      </c>
      <c r="C22" s="11"/>
      <c r="D22" s="11"/>
      <c r="E22" s="26">
        <f>SUM(E16:E21)</f>
        <v>1510</v>
      </c>
    </row>
    <row r="24" spans="2:6" x14ac:dyDescent="0.25">
      <c r="B24" s="12" t="s">
        <v>38</v>
      </c>
      <c r="C24" s="12"/>
      <c r="D24" s="12"/>
      <c r="E24" s="12"/>
      <c r="F24" s="12"/>
    </row>
    <row r="25" spans="2:6" x14ac:dyDescent="0.25">
      <c r="B25" s="15" t="s">
        <v>39</v>
      </c>
      <c r="C25" s="27">
        <v>3</v>
      </c>
      <c r="E25" s="28" t="s">
        <v>40</v>
      </c>
    </row>
    <row r="26" spans="2:6" x14ac:dyDescent="0.25">
      <c r="B26" s="15" t="s">
        <v>41</v>
      </c>
      <c r="C26" s="29">
        <v>0.05</v>
      </c>
      <c r="E26" s="28" t="s">
        <v>42</v>
      </c>
    </row>
    <row r="27" spans="2:6" x14ac:dyDescent="0.25">
      <c r="B27" s="15" t="s">
        <v>43</v>
      </c>
      <c r="C27" s="29">
        <v>0.19</v>
      </c>
      <c r="E27" s="28" t="s">
        <v>44</v>
      </c>
    </row>
    <row r="29" spans="2:6" x14ac:dyDescent="0.25">
      <c r="B29" s="12" t="s">
        <v>45</v>
      </c>
      <c r="C29" s="12"/>
      <c r="D29" s="12"/>
      <c r="E29" s="12"/>
      <c r="F29" s="12"/>
    </row>
    <row r="30" spans="2:6" x14ac:dyDescent="0.25">
      <c r="B30" s="10" t="s">
        <v>46</v>
      </c>
      <c r="C30" s="10"/>
      <c r="D30" s="10"/>
      <c r="E30" s="21">
        <f>F11</f>
        <v>1890</v>
      </c>
    </row>
    <row r="31" spans="2:6" x14ac:dyDescent="0.25">
      <c r="B31" s="10" t="s">
        <v>37</v>
      </c>
      <c r="C31" s="10"/>
      <c r="D31" s="10"/>
      <c r="E31" s="21">
        <f>E22</f>
        <v>1510</v>
      </c>
    </row>
    <row r="32" spans="2:6" x14ac:dyDescent="0.25">
      <c r="B32" s="9" t="s">
        <v>47</v>
      </c>
      <c r="C32" s="9"/>
      <c r="D32" s="9"/>
      <c r="E32" s="30">
        <f>E30+E31</f>
        <v>3400</v>
      </c>
    </row>
    <row r="33" spans="2:6" x14ac:dyDescent="0.25">
      <c r="B33" s="10" t="s">
        <v>48</v>
      </c>
      <c r="C33" s="10"/>
      <c r="D33" s="10"/>
      <c r="E33" s="31">
        <f>C25</f>
        <v>3</v>
      </c>
    </row>
    <row r="34" spans="2:6" x14ac:dyDescent="0.25">
      <c r="B34" s="10" t="s">
        <v>49</v>
      </c>
      <c r="C34" s="10"/>
      <c r="D34" s="10"/>
      <c r="E34" s="21">
        <f>E32*E33</f>
        <v>10200</v>
      </c>
    </row>
    <row r="35" spans="2:6" x14ac:dyDescent="0.25">
      <c r="B35" s="10" t="str">
        <f>"Rabatt ("&amp;TEXT(C26,"0%")&amp;")"</f>
        <v>Rabatt (5%)</v>
      </c>
      <c r="C35" s="10"/>
      <c r="D35" s="10"/>
      <c r="E35" s="21">
        <f>-E34*C26</f>
        <v>-510</v>
      </c>
    </row>
    <row r="36" spans="2:6" x14ac:dyDescent="0.25">
      <c r="B36" s="9" t="s">
        <v>50</v>
      </c>
      <c r="C36" s="9"/>
      <c r="D36" s="9"/>
      <c r="E36" s="30">
        <f>E34+E35</f>
        <v>9690</v>
      </c>
    </row>
    <row r="37" spans="2:6" x14ac:dyDescent="0.25">
      <c r="B37" s="10" t="str">
        <f>"MwSt. ("&amp;TEXT(C27,"0%")&amp;")"</f>
        <v>MwSt. (19%)</v>
      </c>
      <c r="C37" s="10"/>
      <c r="D37" s="10"/>
      <c r="E37" s="21">
        <f>E36*C27</f>
        <v>1841.1</v>
      </c>
    </row>
    <row r="38" spans="2:6" ht="15.75" x14ac:dyDescent="0.25">
      <c r="B38" s="8" t="s">
        <v>51</v>
      </c>
      <c r="C38" s="8"/>
      <c r="D38" s="8"/>
      <c r="E38" s="32">
        <f>E36+E37</f>
        <v>11531.1</v>
      </c>
    </row>
    <row r="40" spans="2:6" x14ac:dyDescent="0.25">
      <c r="B40" s="33" t="s">
        <v>52</v>
      </c>
      <c r="C40" s="7" t="str">
        <f>_xlfn.TEXTJOIN("-",TRUE(),C11,D16:D21)</f>
        <v>P-300-AUS-PRE-GR-L-OF-RAL-PAK-P-ZUB-MS-SRV-24</v>
      </c>
      <c r="D40" s="7"/>
      <c r="E40" s="7"/>
      <c r="F40" s="7"/>
    </row>
    <row r="42" spans="2:6" x14ac:dyDescent="0.25">
      <c r="B42" s="6" t="s">
        <v>53</v>
      </c>
      <c r="C42" s="6"/>
      <c r="D42" s="6"/>
      <c r="E42" s="6"/>
      <c r="F42" s="6"/>
    </row>
    <row r="43" spans="2:6" x14ac:dyDescent="0.25">
      <c r="B43" s="6"/>
      <c r="C43" s="6"/>
      <c r="D43" s="6"/>
      <c r="E43" s="6"/>
      <c r="F43" s="6"/>
    </row>
    <row r="44" spans="2:6" x14ac:dyDescent="0.25">
      <c r="B44" s="6"/>
      <c r="C44" s="6"/>
      <c r="D44" s="6"/>
      <c r="E44" s="6"/>
      <c r="F44" s="6"/>
    </row>
    <row r="45" spans="2:6" x14ac:dyDescent="0.25">
      <c r="B45" s="6"/>
      <c r="C45" s="6"/>
      <c r="D45" s="6"/>
      <c r="E45" s="6"/>
      <c r="F45" s="6"/>
    </row>
  </sheetData>
  <mergeCells count="19">
    <mergeCell ref="B37:D37"/>
    <mergeCell ref="B38:D38"/>
    <mergeCell ref="C40:F40"/>
    <mergeCell ref="B42:F45"/>
    <mergeCell ref="B32:D32"/>
    <mergeCell ref="B33:D33"/>
    <mergeCell ref="B34:D34"/>
    <mergeCell ref="B35:D35"/>
    <mergeCell ref="B36:D36"/>
    <mergeCell ref="B22:D22"/>
    <mergeCell ref="B24:F24"/>
    <mergeCell ref="B29:F29"/>
    <mergeCell ref="B30:D30"/>
    <mergeCell ref="B31:D31"/>
    <mergeCell ref="A1:G1"/>
    <mergeCell ref="A2:G2"/>
    <mergeCell ref="B4:F4"/>
    <mergeCell ref="B9:F9"/>
    <mergeCell ref="B14:F14"/>
  </mergeCells>
  <conditionalFormatting sqref="C26">
    <cfRule type="cellIs" dxfId="2" priority="2" operator="greaterThan">
      <formula>0.15</formula>
    </cfRule>
  </conditionalFormatting>
  <conditionalFormatting sqref="E38">
    <cfRule type="expression" dxfId="1" priority="3">
      <formula>$E$38&gt;0</formula>
    </cfRule>
  </conditionalFormatting>
  <dataValidations count="9">
    <dataValidation type="list" showErrorMessage="1" errorTitle="Ungültige Auswahl" error="Bitte ein Produkt aus der Liste wählen (Blatt „Produktkatalog“)." sqref="C10" xr:uid="{00000000-0002-0000-0000-000000000000}">
      <formula1>rng_Produkte</formula1>
      <formula2>0</formula2>
    </dataValidation>
    <dataValidation type="list" showErrorMessage="1" errorTitle="Ungültige Auswahl" error="Bitte eine Option aus der Liste wählen (Blatt „Optionen“)." sqref="C16" xr:uid="{00000000-0002-0000-0000-000001000000}">
      <formula1>rng_Ausfuehrung</formula1>
      <formula2>0</formula2>
    </dataValidation>
    <dataValidation type="list" showErrorMessage="1" errorTitle="Ungültige Auswahl" error="Bitte eine Option aus der Liste wählen (Blatt „Optionen“)." sqref="C17" xr:uid="{00000000-0002-0000-0000-000002000000}">
      <formula1>rng_Groesse</formula1>
      <formula2>0</formula2>
    </dataValidation>
    <dataValidation type="list" showErrorMessage="1" errorTitle="Ungültige Auswahl" error="Bitte eine Option aus der Liste wählen (Blatt „Optionen“)." sqref="C18" xr:uid="{00000000-0002-0000-0000-000003000000}">
      <formula1>rng_Oberflaeche</formula1>
      <formula2>0</formula2>
    </dataValidation>
    <dataValidation type="list" showErrorMessage="1" errorTitle="Ungültige Auswahl" error="Bitte eine Option aus der Liste wählen (Blatt „Optionen“)." sqref="C19" xr:uid="{00000000-0002-0000-0000-000004000000}">
      <formula1>rng_Paket</formula1>
      <formula2>0</formula2>
    </dataValidation>
    <dataValidation type="list" showErrorMessage="1" errorTitle="Ungültige Auswahl" error="Bitte eine Option aus der Liste wählen (Blatt „Optionen“)." sqref="C20" xr:uid="{00000000-0002-0000-0000-000005000000}">
      <formula1>rng_Zubehoer</formula1>
      <formula2>0</formula2>
    </dataValidation>
    <dataValidation type="list" showErrorMessage="1" errorTitle="Ungültige Auswahl" error="Bitte eine Option aus der Liste wählen (Blatt „Optionen“)." sqref="C21" xr:uid="{00000000-0002-0000-0000-000006000000}">
      <formula1>rng_Service</formula1>
      <formula2>0</formula2>
    </dataValidation>
    <dataValidation type="whole" operator="greaterThanOrEqual" showErrorMessage="1" errorTitle="Ungültige Menge" error="Bitte eine ganze Zahl ≥ 1 eingeben." sqref="C25" xr:uid="{00000000-0002-0000-0000-000007000000}">
      <formula1>1</formula1>
      <formula2>0</formula2>
    </dataValidation>
    <dataValidation type="decimal" showErrorMessage="1" errorTitle="Ungültiger Rabatt" error="Rabatt bitte zwischen 0 % und 50 % eingeben." sqref="C26" xr:uid="{00000000-0002-0000-0000-000008000000}">
      <formula1>0</formula1>
      <formula2>0.5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4772B"/>
  </sheetPr>
  <dimension ref="A1:F29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22" customWidth="1"/>
    <col min="2" max="2" width="34" customWidth="1"/>
    <col min="3" max="3" width="14" customWidth="1"/>
    <col min="4" max="4" width="15" customWidth="1"/>
    <col min="5" max="5" width="30" customWidth="1"/>
  </cols>
  <sheetData>
    <row r="1" spans="1:6" ht="30" customHeight="1" x14ac:dyDescent="0.25">
      <c r="A1" s="5" t="s">
        <v>54</v>
      </c>
      <c r="B1" s="5"/>
      <c r="C1" s="5"/>
      <c r="D1" s="5"/>
      <c r="E1" s="5"/>
      <c r="F1" s="5"/>
    </row>
    <row r="2" spans="1:6" ht="15.75" customHeight="1" x14ac:dyDescent="0.25">
      <c r="A2" s="4" t="s">
        <v>55</v>
      </c>
      <c r="B2" s="4"/>
      <c r="C2" s="4"/>
      <c r="D2" s="4"/>
      <c r="E2" s="4"/>
      <c r="F2" s="4"/>
    </row>
    <row r="3" spans="1:6" ht="19.5" customHeight="1" x14ac:dyDescent="0.25">
      <c r="A3" s="22" t="s">
        <v>21</v>
      </c>
      <c r="B3" s="22" t="s">
        <v>56</v>
      </c>
      <c r="C3" s="22" t="s">
        <v>57</v>
      </c>
      <c r="D3" s="22" t="s">
        <v>24</v>
      </c>
      <c r="E3" s="22" t="s">
        <v>58</v>
      </c>
    </row>
    <row r="4" spans="1:6" x14ac:dyDescent="0.25">
      <c r="A4" s="3" t="s">
        <v>25</v>
      </c>
      <c r="B4" s="34" t="s">
        <v>59</v>
      </c>
      <c r="C4" s="34" t="s">
        <v>60</v>
      </c>
      <c r="D4" s="35">
        <v>0</v>
      </c>
      <c r="E4" s="36" t="s">
        <v>61</v>
      </c>
    </row>
    <row r="5" spans="1:6" x14ac:dyDescent="0.25">
      <c r="A5" s="3"/>
      <c r="B5" s="34" t="s">
        <v>62</v>
      </c>
      <c r="C5" s="34" t="s">
        <v>63</v>
      </c>
      <c r="D5" s="35">
        <v>240</v>
      </c>
      <c r="E5" s="36" t="s">
        <v>64</v>
      </c>
    </row>
    <row r="6" spans="1:6" x14ac:dyDescent="0.25">
      <c r="A6" s="3"/>
      <c r="B6" s="34" t="s">
        <v>26</v>
      </c>
      <c r="C6" s="34" t="s">
        <v>65</v>
      </c>
      <c r="D6" s="35">
        <v>520</v>
      </c>
      <c r="E6" s="36" t="s">
        <v>66</v>
      </c>
    </row>
    <row r="7" spans="1:6" x14ac:dyDescent="0.25">
      <c r="A7" s="3"/>
      <c r="B7" s="34" t="s">
        <v>67</v>
      </c>
      <c r="C7" s="34" t="s">
        <v>68</v>
      </c>
      <c r="D7" s="35">
        <v>890</v>
      </c>
      <c r="E7" s="36" t="s">
        <v>69</v>
      </c>
    </row>
    <row r="8" spans="1:6" x14ac:dyDescent="0.25">
      <c r="A8" s="2" t="s">
        <v>27</v>
      </c>
      <c r="B8" s="37" t="s">
        <v>70</v>
      </c>
      <c r="C8" s="37" t="s">
        <v>71</v>
      </c>
      <c r="D8" s="38">
        <v>0</v>
      </c>
      <c r="E8" s="39" t="s">
        <v>61</v>
      </c>
    </row>
    <row r="9" spans="1:6" x14ac:dyDescent="0.25">
      <c r="A9" s="2"/>
      <c r="B9" s="37" t="s">
        <v>28</v>
      </c>
      <c r="C9" s="37" t="s">
        <v>72</v>
      </c>
      <c r="D9" s="38">
        <v>150</v>
      </c>
      <c r="E9" s="39"/>
    </row>
    <row r="10" spans="1:6" x14ac:dyDescent="0.25">
      <c r="A10" s="2"/>
      <c r="B10" s="37" t="s">
        <v>73</v>
      </c>
      <c r="C10" s="37" t="s">
        <v>74</v>
      </c>
      <c r="D10" s="38">
        <v>310</v>
      </c>
      <c r="E10" s="39"/>
    </row>
    <row r="11" spans="1:6" x14ac:dyDescent="0.25">
      <c r="A11" s="2"/>
      <c r="B11" s="37" t="s">
        <v>75</v>
      </c>
      <c r="C11" s="37" t="s">
        <v>76</v>
      </c>
      <c r="D11" s="38">
        <v>480</v>
      </c>
      <c r="E11" s="39" t="s">
        <v>77</v>
      </c>
    </row>
    <row r="12" spans="1:6" x14ac:dyDescent="0.25">
      <c r="A12" s="3" t="s">
        <v>29</v>
      </c>
      <c r="B12" s="34" t="s">
        <v>78</v>
      </c>
      <c r="C12" s="34" t="s">
        <v>79</v>
      </c>
      <c r="D12" s="35">
        <v>0</v>
      </c>
      <c r="E12" s="36" t="s">
        <v>61</v>
      </c>
    </row>
    <row r="13" spans="1:6" x14ac:dyDescent="0.25">
      <c r="A13" s="3"/>
      <c r="B13" s="34" t="s">
        <v>30</v>
      </c>
      <c r="C13" s="34" t="s">
        <v>80</v>
      </c>
      <c r="D13" s="35">
        <v>95</v>
      </c>
      <c r="E13" s="36" t="s">
        <v>81</v>
      </c>
    </row>
    <row r="14" spans="1:6" x14ac:dyDescent="0.25">
      <c r="A14" s="3"/>
      <c r="B14" s="34" t="s">
        <v>82</v>
      </c>
      <c r="C14" s="34" t="s">
        <v>83</v>
      </c>
      <c r="D14" s="35">
        <v>160</v>
      </c>
      <c r="E14" s="36"/>
    </row>
    <row r="15" spans="1:6" x14ac:dyDescent="0.25">
      <c r="A15" s="3"/>
      <c r="B15" s="34" t="s">
        <v>84</v>
      </c>
      <c r="C15" s="34" t="s">
        <v>85</v>
      </c>
      <c r="D15" s="35">
        <v>290</v>
      </c>
      <c r="E15" s="36" t="s">
        <v>77</v>
      </c>
    </row>
    <row r="16" spans="1:6" x14ac:dyDescent="0.25">
      <c r="A16" s="2" t="s">
        <v>31</v>
      </c>
      <c r="B16" s="37" t="s">
        <v>86</v>
      </c>
      <c r="C16" s="37" t="s">
        <v>87</v>
      </c>
      <c r="D16" s="38">
        <v>0</v>
      </c>
      <c r="E16" s="39"/>
    </row>
    <row r="17" spans="1:5" x14ac:dyDescent="0.25">
      <c r="A17" s="2"/>
      <c r="B17" s="37" t="s">
        <v>88</v>
      </c>
      <c r="C17" s="37" t="s">
        <v>89</v>
      </c>
      <c r="D17" s="38">
        <v>180</v>
      </c>
      <c r="E17" s="39" t="s">
        <v>90</v>
      </c>
    </row>
    <row r="18" spans="1:5" x14ac:dyDescent="0.25">
      <c r="A18" s="2"/>
      <c r="B18" s="37" t="s">
        <v>32</v>
      </c>
      <c r="C18" s="37" t="s">
        <v>91</v>
      </c>
      <c r="D18" s="38">
        <v>390</v>
      </c>
      <c r="E18" s="39" t="s">
        <v>92</v>
      </c>
    </row>
    <row r="19" spans="1:5" x14ac:dyDescent="0.25">
      <c r="A19" s="2"/>
      <c r="B19" s="37" t="s">
        <v>93</v>
      </c>
      <c r="C19" s="37" t="s">
        <v>94</v>
      </c>
      <c r="D19" s="38">
        <v>640</v>
      </c>
      <c r="E19" s="39" t="s">
        <v>95</v>
      </c>
    </row>
    <row r="20" spans="1:5" x14ac:dyDescent="0.25">
      <c r="A20" s="3" t="s">
        <v>33</v>
      </c>
      <c r="B20" s="34" t="s">
        <v>96</v>
      </c>
      <c r="C20" s="34" t="s">
        <v>97</v>
      </c>
      <c r="D20" s="35">
        <v>0</v>
      </c>
      <c r="E20" s="36"/>
    </row>
    <row r="21" spans="1:5" x14ac:dyDescent="0.25">
      <c r="A21" s="3"/>
      <c r="B21" s="34" t="s">
        <v>34</v>
      </c>
      <c r="C21" s="34" t="s">
        <v>98</v>
      </c>
      <c r="D21" s="35">
        <v>75</v>
      </c>
      <c r="E21" s="36" t="s">
        <v>99</v>
      </c>
    </row>
    <row r="22" spans="1:5" x14ac:dyDescent="0.25">
      <c r="A22" s="3"/>
      <c r="B22" s="34" t="s">
        <v>100</v>
      </c>
      <c r="C22" s="34" t="s">
        <v>101</v>
      </c>
      <c r="D22" s="35">
        <v>220</v>
      </c>
      <c r="E22" s="36"/>
    </row>
    <row r="23" spans="1:5" x14ac:dyDescent="0.25">
      <c r="A23" s="3"/>
      <c r="B23" s="34" t="s">
        <v>102</v>
      </c>
      <c r="C23" s="34" t="s">
        <v>103</v>
      </c>
      <c r="D23" s="35">
        <v>45</v>
      </c>
      <c r="E23" s="36" t="s">
        <v>104</v>
      </c>
    </row>
    <row r="24" spans="1:5" x14ac:dyDescent="0.25">
      <c r="A24" s="2" t="s">
        <v>35</v>
      </c>
      <c r="B24" s="37" t="s">
        <v>105</v>
      </c>
      <c r="C24" s="37" t="s">
        <v>106</v>
      </c>
      <c r="D24" s="38">
        <v>0</v>
      </c>
      <c r="E24" s="39"/>
    </row>
    <row r="25" spans="1:5" x14ac:dyDescent="0.25">
      <c r="A25" s="2"/>
      <c r="B25" s="37" t="s">
        <v>107</v>
      </c>
      <c r="C25" s="37" t="s">
        <v>108</v>
      </c>
      <c r="D25" s="38">
        <v>120</v>
      </c>
      <c r="E25" s="39" t="s">
        <v>109</v>
      </c>
    </row>
    <row r="26" spans="1:5" x14ac:dyDescent="0.25">
      <c r="A26" s="2"/>
      <c r="B26" s="37" t="s">
        <v>36</v>
      </c>
      <c r="C26" s="37" t="s">
        <v>110</v>
      </c>
      <c r="D26" s="38">
        <v>280</v>
      </c>
      <c r="E26" s="39" t="s">
        <v>111</v>
      </c>
    </row>
    <row r="27" spans="1:5" x14ac:dyDescent="0.25">
      <c r="A27" s="2"/>
      <c r="B27" s="37" t="s">
        <v>112</v>
      </c>
      <c r="C27" s="37" t="s">
        <v>113</v>
      </c>
      <c r="D27" s="38">
        <v>450</v>
      </c>
      <c r="E27" s="39" t="s">
        <v>114</v>
      </c>
    </row>
    <row r="29" spans="1:5" x14ac:dyDescent="0.25">
      <c r="A29" s="1" t="s">
        <v>115</v>
      </c>
      <c r="B29" s="1"/>
      <c r="C29" s="1"/>
      <c r="D29" s="1"/>
      <c r="E29" s="1"/>
    </row>
  </sheetData>
  <mergeCells count="9">
    <mergeCell ref="A16:A19"/>
    <mergeCell ref="A20:A23"/>
    <mergeCell ref="A24:A27"/>
    <mergeCell ref="A29:E29"/>
    <mergeCell ref="A1:F1"/>
    <mergeCell ref="A2:F2"/>
    <mergeCell ref="A4:A7"/>
    <mergeCell ref="A8:A11"/>
    <mergeCell ref="A12:A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B4E58"/>
  </sheetPr>
  <dimension ref="A1:F11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2" customWidth="1"/>
    <col min="2" max="2" width="26" customWidth="1"/>
    <col min="3" max="3" width="18" customWidth="1"/>
    <col min="4" max="4" width="16" customWidth="1"/>
    <col min="5" max="5" width="12" customWidth="1"/>
    <col min="6" max="6" width="14" customWidth="1"/>
  </cols>
  <sheetData>
    <row r="1" spans="1:6" ht="30" customHeight="1" x14ac:dyDescent="0.25">
      <c r="A1" s="5" t="s">
        <v>116</v>
      </c>
      <c r="B1" s="5"/>
      <c r="C1" s="5"/>
      <c r="D1" s="5"/>
      <c r="E1" s="5"/>
      <c r="F1" s="5"/>
    </row>
    <row r="2" spans="1:6" ht="15.75" customHeight="1" x14ac:dyDescent="0.25">
      <c r="A2" s="4" t="s">
        <v>117</v>
      </c>
      <c r="B2" s="4"/>
      <c r="C2" s="4"/>
      <c r="D2" s="4"/>
      <c r="E2" s="4"/>
      <c r="F2" s="4"/>
    </row>
    <row r="3" spans="1:6" ht="19.5" customHeight="1" x14ac:dyDescent="0.25">
      <c r="A3" s="22" t="s">
        <v>16</v>
      </c>
      <c r="B3" s="22" t="s">
        <v>118</v>
      </c>
      <c r="C3" s="22" t="s">
        <v>18</v>
      </c>
      <c r="D3" s="22" t="s">
        <v>17</v>
      </c>
      <c r="E3" s="22" t="s">
        <v>19</v>
      </c>
      <c r="F3" s="22" t="s">
        <v>119</v>
      </c>
    </row>
    <row r="4" spans="1:6" x14ac:dyDescent="0.25">
      <c r="A4" s="34" t="s">
        <v>120</v>
      </c>
      <c r="B4" s="34" t="s">
        <v>121</v>
      </c>
      <c r="C4" s="34" t="s">
        <v>122</v>
      </c>
      <c r="D4" s="35">
        <v>990</v>
      </c>
      <c r="E4" s="34" t="s">
        <v>123</v>
      </c>
      <c r="F4" s="40" t="s">
        <v>124</v>
      </c>
    </row>
    <row r="5" spans="1:6" x14ac:dyDescent="0.25">
      <c r="A5" s="37" t="s">
        <v>125</v>
      </c>
      <c r="B5" s="37" t="s">
        <v>126</v>
      </c>
      <c r="C5" s="37" t="s">
        <v>127</v>
      </c>
      <c r="D5" s="38">
        <v>1450</v>
      </c>
      <c r="E5" s="37" t="s">
        <v>128</v>
      </c>
      <c r="F5" s="41" t="s">
        <v>124</v>
      </c>
    </row>
    <row r="6" spans="1:6" x14ac:dyDescent="0.25">
      <c r="A6" s="34" t="s">
        <v>129</v>
      </c>
      <c r="B6" s="34" t="s">
        <v>15</v>
      </c>
      <c r="C6" s="34" t="s">
        <v>127</v>
      </c>
      <c r="D6" s="35">
        <v>1890</v>
      </c>
      <c r="E6" s="34" t="s">
        <v>128</v>
      </c>
      <c r="F6" s="40" t="s">
        <v>124</v>
      </c>
    </row>
    <row r="7" spans="1:6" x14ac:dyDescent="0.25">
      <c r="A7" s="37" t="s">
        <v>130</v>
      </c>
      <c r="B7" s="37" t="s">
        <v>131</v>
      </c>
      <c r="C7" s="37" t="s">
        <v>132</v>
      </c>
      <c r="D7" s="38">
        <v>2640</v>
      </c>
      <c r="E7" s="37" t="s">
        <v>133</v>
      </c>
      <c r="F7" s="41" t="s">
        <v>124</v>
      </c>
    </row>
    <row r="8" spans="1:6" x14ac:dyDescent="0.25">
      <c r="A8" s="34" t="s">
        <v>134</v>
      </c>
      <c r="B8" s="34" t="s">
        <v>135</v>
      </c>
      <c r="C8" s="34" t="s">
        <v>132</v>
      </c>
      <c r="D8" s="35">
        <v>3480</v>
      </c>
      <c r="E8" s="34" t="s">
        <v>136</v>
      </c>
      <c r="F8" s="40" t="s">
        <v>124</v>
      </c>
    </row>
    <row r="9" spans="1:6" x14ac:dyDescent="0.25">
      <c r="A9" s="37" t="s">
        <v>137</v>
      </c>
      <c r="B9" s="37" t="s">
        <v>138</v>
      </c>
      <c r="C9" s="37" t="s">
        <v>139</v>
      </c>
      <c r="D9" s="38">
        <v>4250</v>
      </c>
      <c r="E9" s="37" t="s">
        <v>140</v>
      </c>
      <c r="F9" s="41" t="s">
        <v>141</v>
      </c>
    </row>
    <row r="11" spans="1:6" x14ac:dyDescent="0.25">
      <c r="A11" s="1" t="s">
        <v>142</v>
      </c>
      <c r="B11" s="1"/>
      <c r="C11" s="1"/>
      <c r="D11" s="1"/>
      <c r="E11" s="1"/>
      <c r="F11" s="1"/>
    </row>
  </sheetData>
  <mergeCells count="3">
    <mergeCell ref="A1:F1"/>
    <mergeCell ref="A2:F2"/>
    <mergeCell ref="A11:F11"/>
  </mergeCells>
  <conditionalFormatting sqref="F4:F9">
    <cfRule type="cellIs" dxfId="0" priority="2" operator="equal">
      <formula>"Auf Anfrage"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Konfigurator</vt:lpstr>
      <vt:lpstr>Optionen</vt:lpstr>
      <vt:lpstr>Produktkatalog</vt:lpstr>
      <vt:lpstr>rng_Ausfuehrung</vt:lpstr>
      <vt:lpstr>rng_Groesse</vt:lpstr>
      <vt:lpstr>rng_Oberflaeche</vt:lpstr>
      <vt:lpstr>rng_Paket</vt:lpstr>
      <vt:lpstr>rng_Produkte</vt:lpstr>
      <vt:lpstr>rng_Service</vt:lpstr>
      <vt:lpstr>rng_Zubehoer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2026-07-05T16:00:48Z</dcterms:created>
  <dcterms:modified xsi:type="dcterms:W3CDTF">2026-07-05T16:59:02Z</dcterms:modified>
  <dc:language>en-US</dc:language>
</cp:coreProperties>
</file>