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ielstand" sheetId="1" state="visible" r:id="rId3"/>
    <sheet name="Phasen &amp; Regeln" sheetId="2" state="visible" r:id="rId4"/>
  </sheets>
  <definedNames>
    <definedName function="false" hidden="false" localSheetId="1" name="_xlnm.Print_Area" vbProcedure="false">'Phasen &amp; Regeln'!$B$1:$G$44</definedName>
    <definedName function="false" hidden="false" localSheetId="0" name="_xlnm.Print_Area" vbProcedure="false">Spielstand!$B$1:$N$49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<sst xmlns="http://schemas.openxmlformats.org/spreadsheetml/2006/main" count="184" uniqueCount="106">
  <si>
    <t xml:space="preserve">PHASE 10  ·  WERTUNGSBOGEN</t>
  </si>
  <si>
    <t xml:space="preserve">Automatischer Wertungsblock für 2 bis 6 Spieler  ·  Punkte, Phasen und Platzierung werden selbst berechnet  ·  Spieljahr 2026</t>
  </si>
  <si>
    <t xml:space="preserve">Partie / Anlass</t>
  </si>
  <si>
    <t xml:space="preserve">Spieleabend Nr. 24</t>
  </si>
  <si>
    <t xml:space="preserve">Datum</t>
  </si>
  <si>
    <t xml:space="preserve">Spielort</t>
  </si>
  <si>
    <t xml:space="preserve">Wohnzimmer</t>
  </si>
  <si>
    <t xml:space="preserve">Punktezähler/in</t>
  </si>
  <si>
    <t xml:space="preserve">Anna K.</t>
  </si>
  <si>
    <t xml:space="preserve">RUNDENPROTOKOLL</t>
  </si>
  <si>
    <t xml:space="preserve">RUNDE</t>
  </si>
  <si>
    <t xml:space="preserve">Bernd M.</t>
  </si>
  <si>
    <t xml:space="preserve">Clara S.</t>
  </si>
  <si>
    <t xml:space="preserve">David R.</t>
  </si>
  <si>
    <t xml:space="preserve">Elena T.</t>
  </si>
  <si>
    <t xml:space="preserve">Phase</t>
  </si>
  <si>
    <t xml:space="preserve">Punkte</t>
  </si>
  <si>
    <t xml:space="preserve">Ja</t>
  </si>
  <si>
    <t xml:space="preserve">Nein</t>
  </si>
  <si>
    <t xml:space="preserve">PUNKTE GESAMT</t>
  </si>
  <si>
    <t xml:space="preserve">PHASEN ERLEDIGT</t>
  </si>
  <si>
    <t xml:space="preserve">TABELLENSTAND</t>
  </si>
  <si>
    <t xml:space="preserve">Platz</t>
  </si>
  <si>
    <t xml:space="preserve">Spieler</t>
  </si>
  <si>
    <t xml:space="preserve">Phasen ✓</t>
  </si>
  <si>
    <t xml:space="preserve">Punkte gesamt</t>
  </si>
  <si>
    <t xml:space="preserve">Ø / Runde</t>
  </si>
  <si>
    <t xml:space="preserve">Aktuelle Aufgabe</t>
  </si>
  <si>
    <t xml:space="preserve">Sortierschlüssel (Hilfsspalte)</t>
  </si>
  <si>
    <t xml:space="preserve">SIEGER</t>
  </si>
  <si>
    <t xml:space="preserve">PHASENFORTSCHRITT</t>
  </si>
  <si>
    <t xml:space="preserve">Fortschritt</t>
  </si>
  <si>
    <t xml:space="preserve">Sandfarbene Felder sind Eingabefelder.  Alles Übrige berechnet sich automatisch – bitte nicht überschreiben.   Phasenbeschreibungen, Kartenwerte und der Minuspunkte-Rechner stehen im Blatt „Phasen &amp; Regeln“.</t>
  </si>
  <si>
    <t xml:space="preserve">PHASEN, KARTENWERTE &amp; SPIELREGELN</t>
  </si>
  <si>
    <t xml:space="preserve">Nachschlagewerk zum Wertungsbogen  ·  Ausgabe 2026</t>
  </si>
  <si>
    <t xml:space="preserve">DIE ZEHN PHASEN</t>
  </si>
  <si>
    <t xml:space="preserve">Reihenfolge ist verbindlich: 1 bis 10</t>
  </si>
  <si>
    <t xml:space="preserve">Anforderung</t>
  </si>
  <si>
    <t xml:space="preserve">Karten</t>
  </si>
  <si>
    <t xml:space="preserve">Schwierigkeit</t>
  </si>
  <si>
    <t xml:space="preserve">Hinweis</t>
  </si>
  <si>
    <t xml:space="preserve">2 Drillinge</t>
  </si>
  <si>
    <t xml:space="preserve">Leicht</t>
  </si>
  <si>
    <t xml:space="preserve">Früh Paare sammeln und doppelte Zahlen nicht abwerfen.</t>
  </si>
  <si>
    <t xml:space="preserve">1 Drilling + 1 Viererfolge</t>
  </si>
  <si>
    <t xml:space="preserve">Farben spielen keine Rolle, nur die Zahlenwerte.</t>
  </si>
  <si>
    <t xml:space="preserve">1 Vierling + 1 Viererfolge</t>
  </si>
  <si>
    <t xml:space="preserve">Mittel</t>
  </si>
  <si>
    <t xml:space="preserve">Ein Joker ergänzt den Vierling am zuverlässigsten.</t>
  </si>
  <si>
    <t xml:space="preserve">1 Siebenerfolge</t>
  </si>
  <si>
    <t xml:space="preserve">Lücken in der Mitte der Folge zuerst schließen.</t>
  </si>
  <si>
    <t xml:space="preserve">1 Achterfolge</t>
  </si>
  <si>
    <t xml:space="preserve">Randkarten wie 1 und 12 möglichst lange halten.</t>
  </si>
  <si>
    <t xml:space="preserve">1 Neunerfolge</t>
  </si>
  <si>
    <t xml:space="preserve">Schwer</t>
  </si>
  <si>
    <t xml:space="preserve">Längste Folge im Spiel – Joker unbedingt aufsparen.</t>
  </si>
  <si>
    <t xml:space="preserve">2 Vierlinge</t>
  </si>
  <si>
    <t xml:space="preserve">Konsequent zwei Zahlenwerte verfolgen, den Rest abwerfen.</t>
  </si>
  <si>
    <t xml:space="preserve">7 Karten einer Farbe</t>
  </si>
  <si>
    <t xml:space="preserve">Ab hier zählt allein die Farbe, nicht der Zahlenwert.</t>
  </si>
  <si>
    <t xml:space="preserve">1 Fünfling + 1 Zwilling</t>
  </si>
  <si>
    <t xml:space="preserve">Fünf gleiche Karten brauchen Geduld und Joker.</t>
  </si>
  <si>
    <t xml:space="preserve">1 Fünfling + 1 Drilling</t>
  </si>
  <si>
    <t xml:space="preserve">Letzte Hürde: acht Karten aus nur zwei Zahlenwerten.</t>
  </si>
  <si>
    <t xml:space="preserve">MINUSPUNKTE-RECHNER</t>
  </si>
  <si>
    <t xml:space="preserve">Handkarten am Rundenende zählen</t>
  </si>
  <si>
    <t xml:space="preserve">Kartentyp</t>
  </si>
  <si>
    <t xml:space="preserve">Punkte / Karte</t>
  </si>
  <si>
    <t xml:space="preserve">Anzahl Karten</t>
  </si>
  <si>
    <t xml:space="preserve">Zwischensumme</t>
  </si>
  <si>
    <t xml:space="preserve">Anmerkung</t>
  </si>
  <si>
    <t xml:space="preserve">Zahlenkarten 1 bis 9</t>
  </si>
  <si>
    <t xml:space="preserve">Häufigste Karten im Blatt.</t>
  </si>
  <si>
    <t xml:space="preserve">Zahlenkarten 10 bis 12</t>
  </si>
  <si>
    <t xml:space="preserve">Doppelter Wert der kleinen Karten.</t>
  </si>
  <si>
    <t xml:space="preserve">Aussetzen-Karte</t>
  </si>
  <si>
    <t xml:space="preserve">Zählt auch, wenn sie vor Ihnen abgelegt wurde.</t>
  </si>
  <si>
    <t xml:space="preserve">Joker</t>
  </si>
  <si>
    <t xml:space="preserve">Je nach Ausgabe auch 20 Punkte – Wert anpassbar.</t>
  </si>
  <si>
    <t xml:space="preserve">MINUSPUNKTE DIESER RUNDE</t>
  </si>
  <si>
    <t xml:space="preserve">Diesen Wert im Blatt „Spielstand“ eintragen.</t>
  </si>
  <si>
    <t xml:space="preserve">SPIELABLAUF IN KÜRZE</t>
  </si>
  <si>
    <t xml:space="preserve">2 bis 6 Personen  ·  ab etwa 10 Jahren</t>
  </si>
  <si>
    <t xml:space="preserve">Alle erhalten zehn Karten. Der Rest bildet den Nachziehstapel, die oberste Karte wird offen daneben gelegt.</t>
  </si>
  <si>
    <t xml:space="preserve">Wer am Zug ist, zieht eine Karte, legt – wenn möglich – die aktuelle Phase aus und beendet den Zug mit einer abgelegten Karte.</t>
  </si>
  <si>
    <t xml:space="preserve">Pro Runde darf höchstens eine Phase ausgelegt werden. Wer sie nicht schafft, versucht es in der nächsten Runde erneut.</t>
  </si>
  <si>
    <t xml:space="preserve">Die Runde endet, sobald jemand alle Handkarten abgelegt hat. Diese Person erhält null Minuspunkte.</t>
  </si>
  <si>
    <t xml:space="preserve">Alle anderen zählen ihre verbliebenen Handkarten zusammen und tragen die Summe im Rundenprotokoll ein.</t>
  </si>
  <si>
    <t xml:space="preserve">Gewonnen hat, wer zuerst alle zehn Phasen abgeschlossen hat. Bei Gleichstand entscheidet die niedrigere Punktzahl.</t>
  </si>
  <si>
    <t xml:space="preserve">SO NUTZEN SIE DIE VORLAGE</t>
  </si>
  <si>
    <t xml:space="preserve">Alle Beispieldaten sind frei überschreibbar</t>
  </si>
  <si>
    <t xml:space="preserve">Sandfarbene Felder</t>
  </si>
  <si>
    <t xml:space="preserve">Eingabe durch Sie: Spielernamen, „Ja/Nein“ und Minuspunkte je Runde.</t>
  </si>
  <si>
    <t xml:space="preserve">Weiße und graue Felder</t>
  </si>
  <si>
    <t xml:space="preserve">Automatische Berechnung – Summen, Platzierung, Fortschritt, Sieger.</t>
  </si>
  <si>
    <t xml:space="preserve">Spalte „Phase“</t>
  </si>
  <si>
    <t xml:space="preserve">„Ja“ eintragen, sobald die Phase in dieser Runde ausgelegt wurde.</t>
  </si>
  <si>
    <t xml:space="preserve">Spalte „Punkte“</t>
  </si>
  <si>
    <t xml:space="preserve">Minuspunkte der Handkarten. Null für die Person, die die Runde beendet.</t>
  </si>
  <si>
    <t xml:space="preserve">Weniger als sechs Spieler</t>
  </si>
  <si>
    <t xml:space="preserve">Nicht benötigte Namensfelder einfach leer lassen – die Spalten bleiben dann in der Auswertung unberücksichtigt.</t>
  </si>
  <si>
    <t xml:space="preserve">Neue Partie starten</t>
  </si>
  <si>
    <t xml:space="preserve">Im Blatt „Spielstand“ die Zeilen 12 bis 25 leeren und die Namen in Zeile 10 anpassen.</t>
  </si>
  <si>
    <t xml:space="preserve">Mehr als 14 Runden</t>
  </si>
  <si>
    <t xml:space="preserve">Eine Zeile innerhalb des Protokolls kopieren und einfügen; die Formeln erweitern sich automatisch mit.</t>
  </si>
  <si>
    <t xml:space="preserve">Hinweis: Die Kartenwerte weichen je nach Spielausgabe leicht voneinander ab. Passen Sie die Spalte „Punkte / Karte“ vor dem Spiel gemeinsam an.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</si>
</sst>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dd\.mm\.yyyy"/>
    <numFmt numFmtId="166" formatCode="&quot;Runde &quot;0"/>
    <numFmt numFmtId="167" formatCode="0"/>
    <numFmt numFmtId="168" formatCode="#,##0"/>
    <numFmt numFmtId="169" formatCode="0&quot; / 10&quot;"/>
    <numFmt numFmtId="170" formatCode="0\."/>
    <numFmt numFmtId="171" formatCode="0.0"/>
    <numFmt numFmtId="172" formatCode="General"/>
    <numFmt numFmtId="173" formatCode="&quot;Ph. &quot;0"/>
    <numFmt numFmtId="174" formatCode="0\ %"/>
    <numFmt numFmtId="175" formatCode="0&quot; Karten&quot;"/>
    <numFmt numFmtId="176" formatCode="0&quot; Pkt.&quot;"/>
  </numFmts>
  <fonts count="3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sz val="9.5"/>
      <color rgb="FFBBD2D6"/>
      <name val="Calibri"/>
      <family val="0"/>
      <charset val="1"/>
    </font>
    <font>
      <b val="true"/>
      <sz val="9.5"/>
      <color rgb="FF1A5A66"/>
      <name val="Calibri"/>
      <family val="0"/>
      <charset val="1"/>
    </font>
    <font>
      <sz val="10.5"/>
      <color rgb="FF132A2F"/>
      <name val="Calibri"/>
      <family val="0"/>
      <charset val="1"/>
    </font>
    <font>
      <b val="true"/>
      <sz val="10"/>
      <color rgb="FF1A5A66"/>
      <name val="Calibri"/>
      <family val="0"/>
      <charset val="1"/>
    </font>
    <font>
      <b val="true"/>
      <sz val="9"/>
      <color rgb="FFB07419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9"/>
      <color rgb="FF1A5A66"/>
      <name val="Calibri"/>
      <family val="0"/>
      <charset val="1"/>
    </font>
    <font>
      <sz val="10"/>
      <color rgb="FF132A2F"/>
      <name val="Calibri"/>
      <family val="0"/>
      <charset val="1"/>
    </font>
    <font>
      <b val="true"/>
      <sz val="11"/>
      <color rgb="FF0F3D46"/>
      <name val="Calibri"/>
      <family val="0"/>
      <charset val="1"/>
    </font>
    <font>
      <b val="true"/>
      <sz val="10"/>
      <color rgb="FFB07419"/>
      <name val="Calibri"/>
      <family val="0"/>
      <charset val="1"/>
    </font>
    <font>
      <b val="true"/>
      <sz val="8"/>
      <color rgb="FF7C8B8E"/>
      <name val="Calibri"/>
      <family val="0"/>
      <charset val="1"/>
    </font>
    <font>
      <b val="true"/>
      <sz val="12"/>
      <color rgb="FFB07419"/>
      <name val="Calibri"/>
      <family val="0"/>
      <charset val="1"/>
    </font>
    <font>
      <b val="true"/>
      <sz val="10.5"/>
      <color rgb="FF132A2F"/>
      <name val="Calibri"/>
      <family val="0"/>
      <charset val="1"/>
    </font>
    <font>
      <sz val="10.5"/>
      <color rgb="FF7C8B8E"/>
      <name val="Calibri"/>
      <family val="0"/>
      <charset val="1"/>
    </font>
    <font>
      <sz val="10"/>
      <color rgb="FF1A5A66"/>
      <name val="Calibri"/>
      <family val="0"/>
      <charset val="1"/>
    </font>
    <font>
      <sz val="9"/>
      <color rgb="FF7C8B8E"/>
      <name val="Calibri"/>
      <family val="0"/>
      <charset val="1"/>
    </font>
    <font>
      <b val="true"/>
      <sz val="11.5"/>
      <color rgb="FFFFFFFF"/>
      <name val="Calibri"/>
      <family val="0"/>
      <charset val="1"/>
    </font>
    <font>
      <b val="true"/>
      <sz val="10"/>
      <color rgb="FF0F3D46"/>
      <name val="Calibri"/>
      <family val="0"/>
      <charset val="1"/>
    </font>
    <font>
      <b val="true"/>
      <sz val="10"/>
      <color rgb="FF132A2F"/>
      <name val="Calibri"/>
      <family val="0"/>
      <charset val="1"/>
    </font>
    <font>
      <sz val="10"/>
      <color rgb="FF7C8B8E"/>
      <name val="Calibri"/>
      <family val="0"/>
      <charset val="1"/>
    </font>
    <font>
      <b val="true"/>
      <sz val="10.5"/>
      <color rgb="FF0F3D46"/>
      <name val="Calibri"/>
      <family val="0"/>
      <charset val="1"/>
    </font>
    <font>
      <sz val="9.5"/>
      <color rgb="FF7C8B8E"/>
      <name val="Calibri"/>
      <family val="0"/>
      <charset val="1"/>
    </font>
    <font>
      <b val="true"/>
      <sz val="13"/>
      <color rgb="FF0F3D46"/>
      <name val="Calibri"/>
      <family val="0"/>
      <charset val="1"/>
    </font>
    <font>
      <b val="true"/>
      <sz val="9.5"/>
      <color rgb="FFB07419"/>
      <name val="Calibri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0F3D46"/>
        <bgColor rgb="FF132A2F"/>
      </patternFill>
    </fill>
    <fill>
      <patternFill patternType="solid">
        <fgColor rgb="FFB07419"/>
        <bgColor rgb="FFFF6600"/>
      </patternFill>
    </fill>
    <fill>
      <patternFill patternType="solid">
        <fgColor rgb="FFDCE9EA"/>
        <bgColor rgb="FFE1EFE7"/>
      </patternFill>
    </fill>
    <fill>
      <patternFill patternType="solid">
        <fgColor rgb="FFFDF6E9"/>
        <bgColor rgb="FFF8EEDA"/>
      </patternFill>
    </fill>
    <fill>
      <patternFill patternType="solid">
        <fgColor rgb="FF1A5A66"/>
        <bgColor rgb="FF2A6B4E"/>
      </patternFill>
    </fill>
    <fill>
      <patternFill patternType="solid">
        <fgColor rgb="FFF8EEDA"/>
        <bgColor rgb="FFFAEBCF"/>
      </patternFill>
    </fill>
    <fill>
      <patternFill patternType="solid">
        <fgColor rgb="FFFAEBCF"/>
        <bgColor rgb="FFF8EEDA"/>
      </patternFill>
    </fill>
    <fill>
      <patternFill patternType="solid">
        <fgColor rgb="FFFFFFFF"/>
        <bgColor rgb="FFFDF6E9"/>
      </patternFill>
    </fill>
    <fill>
      <patternFill patternType="solid">
        <fgColor rgb="FFF0F5F6"/>
        <bgColor rgb="FFFDF6E9"/>
      </patternFill>
    </fill>
    <fill>
      <patternFill patternType="solid">
        <fgColor rgb="FF2E7A86"/>
        <bgColor rgb="FF2A6B4E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6D1D3"/>
      </left>
      <right style="thin">
        <color rgb="FFC6D1D3"/>
      </right>
      <top style="thin">
        <color rgb="FFC6D1D3"/>
      </top>
      <bottom style="thin">
        <color rgb="FFC6D1D3"/>
      </bottom>
      <diagonal/>
    </border>
    <border diagonalUp="false" diagonalDown="false">
      <left/>
      <right/>
      <top/>
      <bottom style="medium">
        <color rgb="FFB07419"/>
      </bottom>
      <diagonal/>
    </border>
    <border diagonalUp="false" diagonalDown="false">
      <left style="thin">
        <color rgb="FFB07419"/>
      </left>
      <right style="thin">
        <color rgb="FFB07419"/>
      </right>
      <top style="thin">
        <color rgb="FFB07419"/>
      </top>
      <bottom style="thin">
        <color rgb="FFB0741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7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4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14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7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9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7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8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9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9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2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3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23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7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7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9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5" fontId="7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1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6" fontId="7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9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2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1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6" fillId="3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2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8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1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9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" fillId="10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9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3" fillId="10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ont>
        <name val="Calibri"/>
        <charset val="1"/>
        <family val="0"/>
        <b val="1"/>
        <color rgb="FF2A6B4E"/>
        <sz val="10"/>
      </font>
      <fill>
        <patternFill>
          <bgColor rgb="FFE1EFE7"/>
        </patternFill>
      </fill>
    </dxf>
    <dxf>
      <font>
        <name val="Calibri"/>
        <charset val="1"/>
        <family val="0"/>
        <color rgb="FF7C8B8E"/>
        <sz val="10"/>
      </font>
    </dxf>
    <dxf>
      <font>
        <name val="Calibri"/>
        <charset val="1"/>
        <family val="0"/>
        <b val="1"/>
        <color rgb="FFB07419"/>
        <sz val="10"/>
      </font>
      <fill>
        <patternFill>
          <bgColor rgb="FFFAEBCF"/>
        </patternFill>
      </fill>
    </dxf>
    <dxf>
      <font>
        <name val="Calibri"/>
        <charset val="1"/>
        <family val="0"/>
        <b val="1"/>
        <color rgb="FF0F3D46"/>
        <sz val="10"/>
      </font>
      <fill>
        <patternFill>
          <bgColor rgb="FFFAEBCF"/>
        </patternFill>
      </fill>
    </dxf>
    <dxf>
      <font>
        <name val="Calibri"/>
        <charset val="1"/>
        <family val="0"/>
        <b val="1"/>
        <color rgb="FFB07419"/>
        <sz val="10"/>
      </font>
    </dxf>
    <dxf>
      <font>
        <name val="Calibri"/>
        <charset val="1"/>
        <family val="0"/>
        <b val="1"/>
        <color rgb="FFFFFFFF"/>
        <sz val="11"/>
      </font>
      <fill>
        <patternFill>
          <bgColor rgb="FF2E7A86"/>
        </patternFill>
      </fill>
    </dxf>
    <dxf>
      <font>
        <name val="Calibri"/>
        <charset val="1"/>
        <family val="0"/>
        <b val="1"/>
        <color rgb="FFB07419"/>
        <sz val="10"/>
      </font>
      <fill>
        <patternFill>
          <bgColor rgb="FFFAEBC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07419"/>
      <rgbColor rgb="FF800080"/>
      <rgbColor rgb="FF2E7A86"/>
      <rgbColor rgb="FFC6D1D3"/>
      <rgbColor rgb="FF7C8B8E"/>
      <rgbColor rgb="FF9999FF"/>
      <rgbColor rgb="FF993366"/>
      <rgbColor rgb="FFFDF6E9"/>
      <rgbColor rgb="FFE1EFE7"/>
      <rgbColor rgb="FF660066"/>
      <rgbColor rgb="FFFF8080"/>
      <rgbColor rgb="FF0066CC"/>
      <rgbColor rgb="FFBBD2D6"/>
      <rgbColor rgb="FF000080"/>
      <rgbColor rgb="FFFF00FF"/>
      <rgbColor rgb="FFFFFF00"/>
      <rgbColor rgb="FF00FFFF"/>
      <rgbColor rgb="FF800080"/>
      <rgbColor rgb="FF800000"/>
      <rgbColor rgb="FF2A6B4E"/>
      <rgbColor rgb="FF0000FF"/>
      <rgbColor rgb="FF00CCFF"/>
      <rgbColor rgb="FFDCE9EA"/>
      <rgbColor rgb="FFF0F5F6"/>
      <rgbColor rgb="FFFAEBCF"/>
      <rgbColor rgb="FF99CCFF"/>
      <rgbColor rgb="FFFF99CC"/>
      <rgbColor rgb="FFCC99FF"/>
      <rgbColor rgb="FFF8EEDA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F3D46"/>
      <rgbColor rgb="FF339966"/>
      <rgbColor rgb="FF003300"/>
      <rgbColor rgb="FF333300"/>
      <rgbColor rgb="FF993300"/>
      <rgbColor rgb="FF993366"/>
      <rgbColor rgb="FF1A5A66"/>
      <rgbColor rgb="FF132A2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D46"/>
    <pageSetUpPr fitToPage="true"/>
  </sheetPr>
  <dimension ref="B1:Q4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11" topLeftCell="C12" activePane="bottomRight" state="frozen"/>
      <selection pane="topLeft" activeCell="A1" activeCellId="0" sqref="A1"/>
      <selection pane="topRight" activeCell="C1" activeCellId="0" sqref="C1"/>
      <selection pane="bottomLeft" activeCell="A12" activeCellId="0" sqref="A1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15.51"/>
    <col collapsed="false" customWidth="true" hidden="false" outlineLevel="0" max="15" min="15" style="0" width="2.2"/>
    <col collapsed="false" customWidth="true" hidden="true" outlineLevel="0" max="17" min="17" style="0" width="12"/>
  </cols>
  <sheetData>
    <row r="1" customFormat="false" ht="6" hidden="false" customHeight="true" outlineLevel="0" collapsed="false"/>
    <row r="2" customFormat="false" ht="33.7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Format="false" ht="16.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customFormat="false" ht="3.75" hidden="false" customHeight="true" outlineLevel="0" collapsed="false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customFormat="false" ht="9" hidden="false" customHeight="true" outlineLevel="0" collapsed="false"/>
    <row r="6" customFormat="false" ht="18.75" hidden="false" customHeight="true" outlineLevel="0" collapsed="false">
      <c r="B6" s="4" t="s">
        <v>2</v>
      </c>
      <c r="C6" s="4"/>
      <c r="D6" s="5" t="s">
        <v>3</v>
      </c>
      <c r="E6" s="5"/>
      <c r="F6" s="5"/>
      <c r="G6" s="5"/>
      <c r="H6" s="4" t="s">
        <v>4</v>
      </c>
      <c r="I6" s="4"/>
      <c r="J6" s="6" t="n">
        <v>46221</v>
      </c>
      <c r="K6" s="6"/>
      <c r="L6" s="6"/>
      <c r="M6" s="6"/>
      <c r="N6" s="6"/>
    </row>
    <row r="7" customFormat="false" ht="18.75" hidden="false" customHeight="true" outlineLevel="0" collapsed="false">
      <c r="B7" s="4" t="s">
        <v>5</v>
      </c>
      <c r="C7" s="4"/>
      <c r="D7" s="5" t="s">
        <v>6</v>
      </c>
      <c r="E7" s="5"/>
      <c r="F7" s="5"/>
      <c r="G7" s="5"/>
      <c r="H7" s="4" t="s">
        <v>7</v>
      </c>
      <c r="I7" s="4"/>
      <c r="J7" s="5" t="s">
        <v>8</v>
      </c>
      <c r="K7" s="5"/>
      <c r="L7" s="5"/>
      <c r="M7" s="5"/>
      <c r="N7" s="5"/>
    </row>
    <row r="8" customFormat="false" ht="10.5" hidden="false" customHeight="true" outlineLevel="0" collapsed="false"/>
    <row r="9" customFormat="false" ht="18.75" hidden="false" customHeight="true" outlineLevel="0" collapsed="false">
      <c r="B9" s="7" t="s">
        <v>9</v>
      </c>
      <c r="C9" s="7"/>
      <c r="D9" s="7"/>
      <c r="E9" s="7"/>
      <c r="F9" s="7"/>
      <c r="G9" s="7"/>
      <c r="H9" s="7"/>
      <c r="I9" s="8" t="str">
        <f aca="false">"Gespielte Runden:  "&amp;MAX(COUNT($D$12:$D$25),COUNT($F$12:$F$25),COUNT($H$12:$H$25),COUNT($J$12:$J$25),COUNT($L$12:$L$25),COUNT($N$12:$N$25))</f>
        <v>Gespielte Runden:  12</v>
      </c>
      <c r="J9" s="8"/>
      <c r="K9" s="8"/>
      <c r="L9" s="8"/>
      <c r="M9" s="8"/>
      <c r="N9" s="8"/>
    </row>
    <row r="10" customFormat="false" ht="24" hidden="false" customHeight="true" outlineLevel="0" collapsed="false">
      <c r="B10" s="9" t="s">
        <v>10</v>
      </c>
      <c r="C10" s="10" t="s">
        <v>8</v>
      </c>
      <c r="D10" s="10"/>
      <c r="E10" s="10" t="s">
        <v>11</v>
      </c>
      <c r="F10" s="10"/>
      <c r="G10" s="10" t="s">
        <v>12</v>
      </c>
      <c r="H10" s="10"/>
      <c r="I10" s="10" t="s">
        <v>13</v>
      </c>
      <c r="J10" s="10"/>
      <c r="K10" s="10" t="s">
        <v>14</v>
      </c>
      <c r="L10" s="10"/>
      <c r="M10" s="10"/>
      <c r="N10" s="10"/>
    </row>
    <row r="11" customFormat="false" ht="16.5" hidden="false" customHeight="true" outlineLevel="0" collapsed="false">
      <c r="B11" s="9"/>
      <c r="C11" s="11" t="s">
        <v>15</v>
      </c>
      <c r="D11" s="11" t="s">
        <v>16</v>
      </c>
      <c r="E11" s="11" t="s">
        <v>15</v>
      </c>
      <c r="F11" s="11" t="s">
        <v>16</v>
      </c>
      <c r="G11" s="11" t="s">
        <v>15</v>
      </c>
      <c r="H11" s="11" t="s">
        <v>16</v>
      </c>
      <c r="I11" s="11" t="s">
        <v>15</v>
      </c>
      <c r="J11" s="11" t="s">
        <v>16</v>
      </c>
      <c r="K11" s="11" t="s">
        <v>15</v>
      </c>
      <c r="L11" s="11" t="s">
        <v>16</v>
      </c>
      <c r="M11" s="11" t="s">
        <v>15</v>
      </c>
      <c r="N11" s="11" t="s">
        <v>16</v>
      </c>
    </row>
    <row r="12" customFormat="false" ht="18" hidden="false" customHeight="true" outlineLevel="0" collapsed="false">
      <c r="B12" s="12" t="n">
        <v>1</v>
      </c>
      <c r="C12" s="13" t="s">
        <v>17</v>
      </c>
      <c r="D12" s="14" t="n">
        <v>0</v>
      </c>
      <c r="E12" s="13" t="s">
        <v>17</v>
      </c>
      <c r="F12" s="14" t="n">
        <v>25</v>
      </c>
      <c r="G12" s="13" t="s">
        <v>17</v>
      </c>
      <c r="H12" s="14" t="n">
        <v>15</v>
      </c>
      <c r="I12" s="13" t="s">
        <v>18</v>
      </c>
      <c r="J12" s="14" t="n">
        <v>40</v>
      </c>
      <c r="K12" s="13" t="s">
        <v>17</v>
      </c>
      <c r="L12" s="14" t="n">
        <v>20</v>
      </c>
      <c r="M12" s="13"/>
      <c r="N12" s="14"/>
    </row>
    <row r="13" customFormat="false" ht="18" hidden="false" customHeight="true" outlineLevel="0" collapsed="false">
      <c r="B13" s="12" t="n">
        <v>2</v>
      </c>
      <c r="C13" s="15" t="s">
        <v>17</v>
      </c>
      <c r="D13" s="16" t="n">
        <v>10</v>
      </c>
      <c r="E13" s="15" t="s">
        <v>18</v>
      </c>
      <c r="F13" s="16" t="n">
        <v>35</v>
      </c>
      <c r="G13" s="15" t="s">
        <v>17</v>
      </c>
      <c r="H13" s="16" t="n">
        <v>0</v>
      </c>
      <c r="I13" s="15" t="s">
        <v>17</v>
      </c>
      <c r="J13" s="16" t="n">
        <v>25</v>
      </c>
      <c r="K13" s="15" t="s">
        <v>18</v>
      </c>
      <c r="L13" s="16" t="n">
        <v>45</v>
      </c>
      <c r="M13" s="15"/>
      <c r="N13" s="16"/>
    </row>
    <row r="14" customFormat="false" ht="18" hidden="false" customHeight="true" outlineLevel="0" collapsed="false">
      <c r="B14" s="12" t="n">
        <v>3</v>
      </c>
      <c r="C14" s="13" t="s">
        <v>18</v>
      </c>
      <c r="D14" s="14" t="n">
        <v>30</v>
      </c>
      <c r="E14" s="13" t="s">
        <v>17</v>
      </c>
      <c r="F14" s="14" t="n">
        <v>0</v>
      </c>
      <c r="G14" s="13" t="s">
        <v>17</v>
      </c>
      <c r="H14" s="14" t="n">
        <v>20</v>
      </c>
      <c r="I14" s="13" t="s">
        <v>17</v>
      </c>
      <c r="J14" s="14" t="n">
        <v>15</v>
      </c>
      <c r="K14" s="13" t="s">
        <v>17</v>
      </c>
      <c r="L14" s="14" t="n">
        <v>35</v>
      </c>
      <c r="M14" s="13"/>
      <c r="N14" s="14"/>
    </row>
    <row r="15" customFormat="false" ht="18" hidden="false" customHeight="true" outlineLevel="0" collapsed="false">
      <c r="B15" s="12" t="n">
        <v>4</v>
      </c>
      <c r="C15" s="15" t="s">
        <v>17</v>
      </c>
      <c r="D15" s="16" t="n">
        <v>15</v>
      </c>
      <c r="E15" s="15" t="s">
        <v>17</v>
      </c>
      <c r="F15" s="16" t="n">
        <v>20</v>
      </c>
      <c r="G15" s="15" t="s">
        <v>18</v>
      </c>
      <c r="H15" s="16" t="n">
        <v>40</v>
      </c>
      <c r="I15" s="15" t="s">
        <v>17</v>
      </c>
      <c r="J15" s="16" t="n">
        <v>0</v>
      </c>
      <c r="K15" s="15" t="s">
        <v>17</v>
      </c>
      <c r="L15" s="16" t="n">
        <v>25</v>
      </c>
      <c r="M15" s="15"/>
      <c r="N15" s="16"/>
    </row>
    <row r="16" customFormat="false" ht="18" hidden="false" customHeight="true" outlineLevel="0" collapsed="false">
      <c r="B16" s="12" t="n">
        <v>5</v>
      </c>
      <c r="C16" s="13" t="s">
        <v>17</v>
      </c>
      <c r="D16" s="14" t="n">
        <v>0</v>
      </c>
      <c r="E16" s="13" t="s">
        <v>17</v>
      </c>
      <c r="F16" s="14" t="n">
        <v>30</v>
      </c>
      <c r="G16" s="13" t="s">
        <v>17</v>
      </c>
      <c r="H16" s="14" t="n">
        <v>25</v>
      </c>
      <c r="I16" s="13" t="s">
        <v>18</v>
      </c>
      <c r="J16" s="14" t="n">
        <v>35</v>
      </c>
      <c r="K16" s="13" t="s">
        <v>18</v>
      </c>
      <c r="L16" s="14" t="n">
        <v>50</v>
      </c>
      <c r="M16" s="13"/>
      <c r="N16" s="14"/>
    </row>
    <row r="17" customFormat="false" ht="18" hidden="false" customHeight="true" outlineLevel="0" collapsed="false">
      <c r="B17" s="12" t="n">
        <v>6</v>
      </c>
      <c r="C17" s="15" t="s">
        <v>17</v>
      </c>
      <c r="D17" s="16" t="n">
        <v>20</v>
      </c>
      <c r="E17" s="15" t="s">
        <v>18</v>
      </c>
      <c r="F17" s="16" t="n">
        <v>45</v>
      </c>
      <c r="G17" s="15" t="s">
        <v>17</v>
      </c>
      <c r="H17" s="16" t="n">
        <v>0</v>
      </c>
      <c r="I17" s="15" t="s">
        <v>17</v>
      </c>
      <c r="J17" s="16" t="n">
        <v>30</v>
      </c>
      <c r="K17" s="15" t="s">
        <v>17</v>
      </c>
      <c r="L17" s="16" t="n">
        <v>15</v>
      </c>
      <c r="M17" s="15"/>
      <c r="N17" s="16"/>
    </row>
    <row r="18" customFormat="false" ht="18" hidden="false" customHeight="true" outlineLevel="0" collapsed="false">
      <c r="B18" s="12" t="n">
        <v>7</v>
      </c>
      <c r="C18" s="13" t="s">
        <v>17</v>
      </c>
      <c r="D18" s="14" t="n">
        <v>25</v>
      </c>
      <c r="E18" s="13" t="s">
        <v>17</v>
      </c>
      <c r="F18" s="14" t="n">
        <v>15</v>
      </c>
      <c r="G18" s="13" t="s">
        <v>18</v>
      </c>
      <c r="H18" s="14" t="n">
        <v>35</v>
      </c>
      <c r="I18" s="13" t="s">
        <v>17</v>
      </c>
      <c r="J18" s="14" t="n">
        <v>0</v>
      </c>
      <c r="K18" s="13" t="s">
        <v>18</v>
      </c>
      <c r="L18" s="14" t="n">
        <v>40</v>
      </c>
      <c r="M18" s="13"/>
      <c r="N18" s="14"/>
    </row>
    <row r="19" customFormat="false" ht="18" hidden="false" customHeight="true" outlineLevel="0" collapsed="false">
      <c r="B19" s="12" t="n">
        <v>8</v>
      </c>
      <c r="C19" s="15" t="s">
        <v>18</v>
      </c>
      <c r="D19" s="16" t="n">
        <v>35</v>
      </c>
      <c r="E19" s="15" t="s">
        <v>17</v>
      </c>
      <c r="F19" s="16" t="n">
        <v>0</v>
      </c>
      <c r="G19" s="15" t="s">
        <v>17</v>
      </c>
      <c r="H19" s="16" t="n">
        <v>30</v>
      </c>
      <c r="I19" s="15" t="s">
        <v>17</v>
      </c>
      <c r="J19" s="16" t="n">
        <v>25</v>
      </c>
      <c r="K19" s="15" t="s">
        <v>17</v>
      </c>
      <c r="L19" s="16" t="n">
        <v>10</v>
      </c>
      <c r="M19" s="15"/>
      <c r="N19" s="16"/>
    </row>
    <row r="20" customFormat="false" ht="18" hidden="false" customHeight="true" outlineLevel="0" collapsed="false">
      <c r="B20" s="12" t="n">
        <v>9</v>
      </c>
      <c r="C20" s="13" t="s">
        <v>17</v>
      </c>
      <c r="D20" s="14" t="n">
        <v>0</v>
      </c>
      <c r="E20" s="13" t="s">
        <v>17</v>
      </c>
      <c r="F20" s="14" t="n">
        <v>25</v>
      </c>
      <c r="G20" s="13" t="s">
        <v>17</v>
      </c>
      <c r="H20" s="14" t="n">
        <v>15</v>
      </c>
      <c r="I20" s="13" t="s">
        <v>18</v>
      </c>
      <c r="J20" s="14" t="n">
        <v>45</v>
      </c>
      <c r="K20" s="13" t="s">
        <v>17</v>
      </c>
      <c r="L20" s="14" t="n">
        <v>30</v>
      </c>
      <c r="M20" s="13"/>
      <c r="N20" s="14"/>
    </row>
    <row r="21" customFormat="false" ht="18" hidden="false" customHeight="true" outlineLevel="0" collapsed="false">
      <c r="B21" s="12" t="n">
        <v>10</v>
      </c>
      <c r="C21" s="15" t="s">
        <v>17</v>
      </c>
      <c r="D21" s="16" t="n">
        <v>15</v>
      </c>
      <c r="E21" s="15" t="s">
        <v>17</v>
      </c>
      <c r="F21" s="16" t="n">
        <v>40</v>
      </c>
      <c r="G21" s="15" t="s">
        <v>17</v>
      </c>
      <c r="H21" s="16" t="n">
        <v>20</v>
      </c>
      <c r="I21" s="15" t="s">
        <v>17</v>
      </c>
      <c r="J21" s="16" t="n">
        <v>25</v>
      </c>
      <c r="K21" s="15" t="s">
        <v>17</v>
      </c>
      <c r="L21" s="16" t="n">
        <v>0</v>
      </c>
      <c r="M21" s="15"/>
      <c r="N21" s="16"/>
    </row>
    <row r="22" customFormat="false" ht="18" hidden="false" customHeight="true" outlineLevel="0" collapsed="false">
      <c r="B22" s="12" t="n">
        <v>11</v>
      </c>
      <c r="C22" s="13" t="s">
        <v>17</v>
      </c>
      <c r="D22" s="14" t="n">
        <v>20</v>
      </c>
      <c r="E22" s="13" t="s">
        <v>18</v>
      </c>
      <c r="F22" s="14" t="n">
        <v>30</v>
      </c>
      <c r="G22" s="13" t="s">
        <v>18</v>
      </c>
      <c r="H22" s="14" t="n">
        <v>40</v>
      </c>
      <c r="I22" s="13" t="s">
        <v>17</v>
      </c>
      <c r="J22" s="14" t="n">
        <v>0</v>
      </c>
      <c r="K22" s="13" t="s">
        <v>18</v>
      </c>
      <c r="L22" s="14" t="n">
        <v>35</v>
      </c>
      <c r="M22" s="13"/>
      <c r="N22" s="14"/>
    </row>
    <row r="23" customFormat="false" ht="18" hidden="false" customHeight="true" outlineLevel="0" collapsed="false">
      <c r="B23" s="12" t="n">
        <v>12</v>
      </c>
      <c r="C23" s="15" t="s">
        <v>17</v>
      </c>
      <c r="D23" s="16" t="n">
        <v>0</v>
      </c>
      <c r="E23" s="15" t="s">
        <v>17</v>
      </c>
      <c r="F23" s="16" t="n">
        <v>20</v>
      </c>
      <c r="G23" s="15" t="s">
        <v>17</v>
      </c>
      <c r="H23" s="16" t="n">
        <v>25</v>
      </c>
      <c r="I23" s="15" t="s">
        <v>18</v>
      </c>
      <c r="J23" s="16" t="n">
        <v>35</v>
      </c>
      <c r="K23" s="15" t="s">
        <v>18</v>
      </c>
      <c r="L23" s="16" t="n">
        <v>45</v>
      </c>
      <c r="M23" s="15"/>
      <c r="N23" s="16"/>
    </row>
    <row r="24" customFormat="false" ht="18" hidden="false" customHeight="true" outlineLevel="0" collapsed="false">
      <c r="B24" s="12" t="n">
        <v>13</v>
      </c>
      <c r="C24" s="13"/>
      <c r="D24" s="14"/>
      <c r="E24" s="13"/>
      <c r="F24" s="14"/>
      <c r="G24" s="13"/>
      <c r="H24" s="14"/>
      <c r="I24" s="13"/>
      <c r="J24" s="14"/>
      <c r="K24" s="13"/>
      <c r="L24" s="14"/>
      <c r="M24" s="13"/>
      <c r="N24" s="14"/>
    </row>
    <row r="25" customFormat="false" ht="18" hidden="false" customHeight="true" outlineLevel="0" collapsed="false">
      <c r="B25" s="12" t="n">
        <v>14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</row>
    <row r="26" customFormat="false" ht="19.5" hidden="false" customHeight="true" outlineLevel="0" collapsed="false">
      <c r="B26" s="17" t="s">
        <v>19</v>
      </c>
      <c r="C26" s="18" t="n">
        <f aca="false">IF(C$10="","",SUM($D$12:$D$25))</f>
        <v>170</v>
      </c>
      <c r="D26" s="18"/>
      <c r="E26" s="18" t="n">
        <f aca="false">IF(E$10="","",SUM($F$12:$F$25))</f>
        <v>285</v>
      </c>
      <c r="F26" s="18"/>
      <c r="G26" s="18" t="n">
        <f aca="false">IF(G$10="","",SUM($H$12:$H$25))</f>
        <v>265</v>
      </c>
      <c r="H26" s="18"/>
      <c r="I26" s="18" t="n">
        <f aca="false">IF(I$10="","",SUM($J$12:$J$25))</f>
        <v>275</v>
      </c>
      <c r="J26" s="18"/>
      <c r="K26" s="18" t="n">
        <f aca="false">IF(K$10="","",SUM($L$12:$L$25))</f>
        <v>350</v>
      </c>
      <c r="L26" s="18"/>
      <c r="M26" s="18" t="str">
        <f aca="false">IF(M$10="","",SUM($N$12:$N$25))</f>
        <v/>
      </c>
      <c r="N26" s="18"/>
    </row>
    <row r="27" customFormat="false" ht="19.5" hidden="false" customHeight="true" outlineLevel="0" collapsed="false">
      <c r="B27" s="17" t="s">
        <v>20</v>
      </c>
      <c r="C27" s="19" t="n">
        <f aca="false">IF(C$10="","",COUNTIF($C$12:$C$25,"Ja"))</f>
        <v>10</v>
      </c>
      <c r="D27" s="19"/>
      <c r="E27" s="19" t="n">
        <f aca="false">IF(E$10="","",COUNTIF($E$12:$E$25,"Ja"))</f>
        <v>9</v>
      </c>
      <c r="F27" s="19"/>
      <c r="G27" s="19" t="n">
        <f aca="false">IF(G$10="","",COUNTIF($G$12:$G$25,"Ja"))</f>
        <v>9</v>
      </c>
      <c r="H27" s="19"/>
      <c r="I27" s="19" t="n">
        <f aca="false">IF(I$10="","",COUNTIF($I$12:$I$25,"Ja"))</f>
        <v>8</v>
      </c>
      <c r="J27" s="19"/>
      <c r="K27" s="19" t="n">
        <f aca="false">IF(K$10="","",COUNTIF($K$12:$K$25,"Ja"))</f>
        <v>7</v>
      </c>
      <c r="L27" s="19"/>
      <c r="M27" s="19" t="str">
        <f aca="false">IF(M$10="","",COUNTIF($M$12:$M$25,"Ja"))</f>
        <v/>
      </c>
      <c r="N27" s="19"/>
    </row>
    <row r="28" customFormat="false" ht="10.5" hidden="false" customHeight="true" outlineLevel="0" collapsed="false"/>
    <row r="29" customFormat="false" ht="18.75" hidden="false" customHeight="true" outlineLevel="0" collapsed="false">
      <c r="B29" s="7" t="s">
        <v>21</v>
      </c>
      <c r="C29" s="7"/>
      <c r="D29" s="7"/>
      <c r="E29" s="7"/>
      <c r="F29" s="7"/>
      <c r="G29" s="7"/>
      <c r="H29" s="7"/>
      <c r="I29" s="8" t="str">
        <f aca="false">"Sortierung:  Phasen zuerst, dann Punkte"</f>
        <v>Sortierung:  Phasen zuerst, dann Punkte</v>
      </c>
      <c r="J29" s="8"/>
      <c r="K29" s="8"/>
      <c r="L29" s="8"/>
      <c r="M29" s="8"/>
      <c r="N29" s="8"/>
    </row>
    <row r="30" customFormat="false" ht="21.75" hidden="false" customHeight="true" outlineLevel="0" collapsed="false">
      <c r="B30" s="20" t="s">
        <v>22</v>
      </c>
      <c r="C30" s="21" t="s">
        <v>23</v>
      </c>
      <c r="D30" s="21"/>
      <c r="E30" s="21" t="s">
        <v>24</v>
      </c>
      <c r="F30" s="21"/>
      <c r="G30" s="21" t="s">
        <v>25</v>
      </c>
      <c r="H30" s="21"/>
      <c r="I30" s="21" t="s">
        <v>26</v>
      </c>
      <c r="J30" s="21"/>
      <c r="K30" s="21" t="s">
        <v>27</v>
      </c>
      <c r="L30" s="21"/>
      <c r="M30" s="21"/>
      <c r="N30" s="21"/>
      <c r="Q30" s="22" t="s">
        <v>28</v>
      </c>
    </row>
    <row r="31" customFormat="false" ht="19.5" hidden="false" customHeight="true" outlineLevel="0" collapsed="false">
      <c r="B31" s="23" t="n">
        <f aca="false">IF($C31="","",SUMPRODUCT(--ISNUMBER($Q$31:$Q$36),--($Q$31:$Q$36&gt;$Q31))+1)</f>
        <v>1</v>
      </c>
      <c r="C31" s="24" t="str">
        <f aca="false">IF(C$10="","",C$10)</f>
        <v>Anna K.</v>
      </c>
      <c r="D31" s="24"/>
      <c r="E31" s="25" t="n">
        <f aca="false">IF($C31="","",COUNTIF($C$12:$C$25,"Ja"))</f>
        <v>10</v>
      </c>
      <c r="F31" s="25"/>
      <c r="G31" s="26" t="n">
        <f aca="false">IF($C31="","",SUM($D$12:$D$25))</f>
        <v>170</v>
      </c>
      <c r="H31" s="26"/>
      <c r="I31" s="27" t="n">
        <f aca="false">IF($C31="","",IF(COUNT($D$12:$D$25)=0,0,SUM($D$12:$D$25)/COUNT($D$12:$D$25)))</f>
        <v>14.1666666666667</v>
      </c>
      <c r="J31" s="27"/>
      <c r="K31" s="28" t="str">
        <f aca="false">IF($C31="","",IF($E31&gt;=10,"Alle zehn Phasen abgeschlossen","Phase "&amp;($E31+1)&amp;": "&amp;INDEX('Phasen &amp; Regeln'!$C$8:$C$17,$E31+1)))</f>
        <v>Alle zehn Phasen abgeschlossen</v>
      </c>
      <c r="L31" s="28"/>
      <c r="M31" s="28"/>
      <c r="N31" s="28"/>
      <c r="Q31" s="29" t="n">
        <f aca="false">IF($C31="","",$E31*1000000-$G31)</f>
        <v>9999830</v>
      </c>
    </row>
    <row r="32" customFormat="false" ht="19.5" hidden="false" customHeight="true" outlineLevel="0" collapsed="false">
      <c r="B32" s="23" t="n">
        <f aca="false">IF($C32="","",SUMPRODUCT(--ISNUMBER($Q$31:$Q$36),--($Q$31:$Q$36&gt;$Q32))+1)</f>
        <v>3</v>
      </c>
      <c r="C32" s="24" t="str">
        <f aca="false">IF(E$10="","",E$10)</f>
        <v>Bernd M.</v>
      </c>
      <c r="D32" s="24"/>
      <c r="E32" s="25" t="n">
        <f aca="false">IF($C32="","",COUNTIF($E$12:$E$25,"Ja"))</f>
        <v>9</v>
      </c>
      <c r="F32" s="25"/>
      <c r="G32" s="26" t="n">
        <f aca="false">IF($C32="","",SUM($F$12:$F$25))</f>
        <v>285</v>
      </c>
      <c r="H32" s="26"/>
      <c r="I32" s="27" t="n">
        <f aca="false">IF($C32="","",IF(COUNT($F$12:$F$25)=0,0,SUM($F$12:$F$25)/COUNT($F$12:$F$25)))</f>
        <v>23.75</v>
      </c>
      <c r="J32" s="27"/>
      <c r="K32" s="28" t="str">
        <f aca="false">IF($C32="","",IF($E32&gt;=10,"Alle zehn Phasen abgeschlossen","Phase "&amp;($E32+1)&amp;": "&amp;INDEX('Phasen &amp; Regeln'!$C$8:$C$17,$E32+1)))</f>
        <v>Phase 10: 1 Fünfling + 1 Drilling</v>
      </c>
      <c r="L32" s="28"/>
      <c r="M32" s="28"/>
      <c r="N32" s="28"/>
      <c r="Q32" s="29" t="n">
        <f aca="false">IF($C32="","",$E32*1000000-$G32)</f>
        <v>8999715</v>
      </c>
    </row>
    <row r="33" customFormat="false" ht="19.5" hidden="false" customHeight="true" outlineLevel="0" collapsed="false">
      <c r="B33" s="23" t="n">
        <f aca="false">IF($C33="","",SUMPRODUCT(--ISNUMBER($Q$31:$Q$36),--($Q$31:$Q$36&gt;$Q33))+1)</f>
        <v>2</v>
      </c>
      <c r="C33" s="24" t="str">
        <f aca="false">IF(G$10="","",G$10)</f>
        <v>Clara S.</v>
      </c>
      <c r="D33" s="24"/>
      <c r="E33" s="25" t="n">
        <f aca="false">IF($C33="","",COUNTIF($G$12:$G$25,"Ja"))</f>
        <v>9</v>
      </c>
      <c r="F33" s="25"/>
      <c r="G33" s="26" t="n">
        <f aca="false">IF($C33="","",SUM($H$12:$H$25))</f>
        <v>265</v>
      </c>
      <c r="H33" s="26"/>
      <c r="I33" s="27" t="n">
        <f aca="false">IF($C33="","",IF(COUNT($H$12:$H$25)=0,0,SUM($H$12:$H$25)/COUNT($H$12:$H$25)))</f>
        <v>22.0833333333333</v>
      </c>
      <c r="J33" s="27"/>
      <c r="K33" s="28" t="str">
        <f aca="false">IF($C33="","",IF($E33&gt;=10,"Alle zehn Phasen abgeschlossen","Phase "&amp;($E33+1)&amp;": "&amp;INDEX('Phasen &amp; Regeln'!$C$8:$C$17,$E33+1)))</f>
        <v>Phase 10: 1 Fünfling + 1 Drilling</v>
      </c>
      <c r="L33" s="28"/>
      <c r="M33" s="28"/>
      <c r="N33" s="28"/>
      <c r="Q33" s="29" t="n">
        <f aca="false">IF($C33="","",$E33*1000000-$G33)</f>
        <v>8999735</v>
      </c>
    </row>
    <row r="34" customFormat="false" ht="19.5" hidden="false" customHeight="true" outlineLevel="0" collapsed="false">
      <c r="B34" s="23" t="n">
        <f aca="false">IF($C34="","",SUMPRODUCT(--ISNUMBER($Q$31:$Q$36),--($Q$31:$Q$36&gt;$Q34))+1)</f>
        <v>4</v>
      </c>
      <c r="C34" s="24" t="str">
        <f aca="false">IF(I$10="","",I$10)</f>
        <v>David R.</v>
      </c>
      <c r="D34" s="24"/>
      <c r="E34" s="25" t="n">
        <f aca="false">IF($C34="","",COUNTIF($I$12:$I$25,"Ja"))</f>
        <v>8</v>
      </c>
      <c r="F34" s="25"/>
      <c r="G34" s="26" t="n">
        <f aca="false">IF($C34="","",SUM($J$12:$J$25))</f>
        <v>275</v>
      </c>
      <c r="H34" s="26"/>
      <c r="I34" s="27" t="n">
        <f aca="false">IF($C34="","",IF(COUNT($J$12:$J$25)=0,0,SUM($J$12:$J$25)/COUNT($J$12:$J$25)))</f>
        <v>22.9166666666667</v>
      </c>
      <c r="J34" s="27"/>
      <c r="K34" s="28" t="str">
        <f aca="false">IF($C34="","",IF($E34&gt;=10,"Alle zehn Phasen abgeschlossen","Phase "&amp;($E34+1)&amp;": "&amp;INDEX('Phasen &amp; Regeln'!$C$8:$C$17,$E34+1)))</f>
        <v>Phase 9: 1 Fünfling + 1 Zwilling</v>
      </c>
      <c r="L34" s="28"/>
      <c r="M34" s="28"/>
      <c r="N34" s="28"/>
      <c r="Q34" s="29" t="n">
        <f aca="false">IF($C34="","",$E34*1000000-$G34)</f>
        <v>7999725</v>
      </c>
    </row>
    <row r="35" customFormat="false" ht="19.5" hidden="false" customHeight="true" outlineLevel="0" collapsed="false">
      <c r="B35" s="23" t="n">
        <f aca="false">IF($C35="","",SUMPRODUCT(--ISNUMBER($Q$31:$Q$36),--($Q$31:$Q$36&gt;$Q35))+1)</f>
        <v>5</v>
      </c>
      <c r="C35" s="24" t="str">
        <f aca="false">IF(K$10="","",K$10)</f>
        <v>Elena T.</v>
      </c>
      <c r="D35" s="24"/>
      <c r="E35" s="25" t="n">
        <f aca="false">IF($C35="","",COUNTIF($K$12:$K$25,"Ja"))</f>
        <v>7</v>
      </c>
      <c r="F35" s="25"/>
      <c r="G35" s="26" t="n">
        <f aca="false">IF($C35="","",SUM($L$12:$L$25))</f>
        <v>350</v>
      </c>
      <c r="H35" s="26"/>
      <c r="I35" s="27" t="n">
        <f aca="false">IF($C35="","",IF(COUNT($L$12:$L$25)=0,0,SUM($L$12:$L$25)/COUNT($L$12:$L$25)))</f>
        <v>29.1666666666667</v>
      </c>
      <c r="J35" s="27"/>
      <c r="K35" s="28" t="str">
        <f aca="false">IF($C35="","",IF($E35&gt;=10,"Alle zehn Phasen abgeschlossen","Phase "&amp;($E35+1)&amp;": "&amp;INDEX('Phasen &amp; Regeln'!$C$8:$C$17,$E35+1)))</f>
        <v>Phase 8: 7 Karten einer Farbe</v>
      </c>
      <c r="L35" s="28"/>
      <c r="M35" s="28"/>
      <c r="N35" s="28"/>
      <c r="Q35" s="29" t="n">
        <f aca="false">IF($C35="","",$E35*1000000-$G35)</f>
        <v>6999650</v>
      </c>
    </row>
    <row r="36" customFormat="false" ht="19.5" hidden="false" customHeight="true" outlineLevel="0" collapsed="false">
      <c r="B36" s="23" t="str">
        <f aca="false">IF($C36="","",SUMPRODUCT(--ISNUMBER($Q$31:$Q$36),--($Q$31:$Q$36&gt;$Q36))+1)</f>
        <v/>
      </c>
      <c r="C36" s="24" t="str">
        <f aca="false">IF(M$10="","",M$10)</f>
        <v/>
      </c>
      <c r="D36" s="24"/>
      <c r="E36" s="25" t="str">
        <f aca="false">IF($C36="","",COUNTIF($M$12:$M$25,"Ja"))</f>
        <v/>
      </c>
      <c r="F36" s="25"/>
      <c r="G36" s="26" t="str">
        <f aca="false">IF($C36="","",SUM($N$12:$N$25))</f>
        <v/>
      </c>
      <c r="H36" s="26"/>
      <c r="I36" s="27" t="str">
        <f aca="false">IF($C36="","",IF(COUNT($N$12:$N$25)=0,0,SUM($N$12:$N$25)/COUNT($N$12:$N$25)))</f>
        <v/>
      </c>
      <c r="J36" s="27"/>
      <c r="K36" s="28" t="str">
        <f aca="false">IF($C36="","",IF($E36&gt;=10,"Alle zehn Phasen abgeschlossen","Phase "&amp;($E36+1)&amp;": "&amp;INDEX('Phasen &amp; Regeln'!$C$8:$C$17,$E36+1)))</f>
        <v/>
      </c>
      <c r="L36" s="28"/>
      <c r="M36" s="28"/>
      <c r="N36" s="28"/>
      <c r="Q36" s="29" t="str">
        <f aca="false">IF($C36="","",$E36*1000000-$G36)</f>
        <v/>
      </c>
    </row>
    <row r="37" customFormat="false" ht="10.5" hidden="false" customHeight="true" outlineLevel="0" collapsed="false"/>
    <row r="38" customFormat="false" ht="27.75" hidden="false" customHeight="true" outlineLevel="0" collapsed="false">
      <c r="B38" s="30" t="s">
        <v>29</v>
      </c>
      <c r="C38" s="30"/>
      <c r="D38" s="30"/>
      <c r="E38" s="31" t="str">
        <f aca="false">IF(MAX($E$31:$E$36)&lt;10,"Partie läuft – noch hat niemand alle zehn Phasen abgeschlossen.",INDEX($C$31:$C$36,MATCH(1,$B$31:$B$36,0))&amp;" gewinnt die Partie mit "&amp;INDEX($G$31:$G$36,MATCH(1,$B$31:$B$36,0))&amp;" Minuspunkten.")</f>
        <v>Anna K. gewinnt die Partie mit 170 Minuspunkten.</v>
      </c>
      <c r="F38" s="31"/>
      <c r="G38" s="31"/>
      <c r="H38" s="31"/>
      <c r="I38" s="31"/>
      <c r="J38" s="31"/>
      <c r="K38" s="31"/>
      <c r="L38" s="31"/>
      <c r="M38" s="31"/>
      <c r="N38" s="31"/>
    </row>
    <row r="39" customFormat="false" ht="10.5" hidden="false" customHeight="true" outlineLevel="0" collapsed="false"/>
    <row r="40" customFormat="false" ht="18.75" hidden="false" customHeight="true" outlineLevel="0" collapsed="false">
      <c r="B40" s="7" t="s">
        <v>30</v>
      </c>
      <c r="C40" s="7"/>
      <c r="D40" s="7"/>
      <c r="E40" s="7"/>
      <c r="F40" s="7"/>
      <c r="G40" s="7"/>
      <c r="H40" s="7"/>
      <c r="I40" s="8" t="str">
        <f aca="false">"✓ = Phase erfolgreich abgelegt"</f>
        <v>✓ = Phase erfolgreich abgelegt</v>
      </c>
      <c r="J40" s="8"/>
      <c r="K40" s="8"/>
      <c r="L40" s="8"/>
      <c r="M40" s="8"/>
      <c r="N40" s="8"/>
    </row>
    <row r="41" customFormat="false" ht="19.5" hidden="false" customHeight="true" outlineLevel="0" collapsed="false">
      <c r="B41" s="20" t="s">
        <v>23</v>
      </c>
      <c r="C41" s="32" t="n">
        <v>1</v>
      </c>
      <c r="D41" s="32" t="n">
        <v>2</v>
      </c>
      <c r="E41" s="32" t="n">
        <v>3</v>
      </c>
      <c r="F41" s="32" t="n">
        <v>4</v>
      </c>
      <c r="G41" s="32" t="n">
        <v>5</v>
      </c>
      <c r="H41" s="32" t="n">
        <v>6</v>
      </c>
      <c r="I41" s="32" t="n">
        <v>7</v>
      </c>
      <c r="J41" s="32" t="n">
        <v>8</v>
      </c>
      <c r="K41" s="32" t="n">
        <v>9</v>
      </c>
      <c r="L41" s="32" t="n">
        <v>10</v>
      </c>
      <c r="M41" s="20" t="s">
        <v>31</v>
      </c>
      <c r="N41" s="20"/>
    </row>
    <row r="42" customFormat="false" ht="18.75" hidden="false" customHeight="true" outlineLevel="0" collapsed="false">
      <c r="B42" s="33" t="str">
        <f aca="false">IF(C$10="","",C$10)</f>
        <v>Anna K.</v>
      </c>
      <c r="C42" s="34" t="str">
        <f aca="false">IF($B42="","",IF($E$31&gt;=C$41,"✓",""))</f>
        <v>✓</v>
      </c>
      <c r="D42" s="34" t="str">
        <f aca="false">IF($B42="","",IF($E$31&gt;=D$41,"✓",""))</f>
        <v>✓</v>
      </c>
      <c r="E42" s="34" t="str">
        <f aca="false">IF($B42="","",IF($E$31&gt;=E$41,"✓",""))</f>
        <v>✓</v>
      </c>
      <c r="F42" s="34" t="str">
        <f aca="false">IF($B42="","",IF($E$31&gt;=F$41,"✓",""))</f>
        <v>✓</v>
      </c>
      <c r="G42" s="34" t="str">
        <f aca="false">IF($B42="","",IF($E$31&gt;=G$41,"✓",""))</f>
        <v>✓</v>
      </c>
      <c r="H42" s="34" t="str">
        <f aca="false">IF($B42="","",IF($E$31&gt;=H$41,"✓",""))</f>
        <v>✓</v>
      </c>
      <c r="I42" s="34" t="str">
        <f aca="false">IF($B42="","",IF($E$31&gt;=I$41,"✓",""))</f>
        <v>✓</v>
      </c>
      <c r="J42" s="34" t="str">
        <f aca="false">IF($B42="","",IF($E$31&gt;=J$41,"✓",""))</f>
        <v>✓</v>
      </c>
      <c r="K42" s="34" t="str">
        <f aca="false">IF($B42="","",IF($E$31&gt;=K$41,"✓",""))</f>
        <v>✓</v>
      </c>
      <c r="L42" s="34" t="str">
        <f aca="false">IF($B42="","",IF($E$31&gt;=L$41,"✓",""))</f>
        <v>✓</v>
      </c>
      <c r="M42" s="35" t="n">
        <f aca="false">IF($B42="","",$E$31/10)</f>
        <v>1</v>
      </c>
      <c r="N42" s="35"/>
    </row>
    <row r="43" customFormat="false" ht="18.75" hidden="false" customHeight="true" outlineLevel="0" collapsed="false">
      <c r="B43" s="33" t="str">
        <f aca="false">IF(E$10="","",E$10)</f>
        <v>Bernd M.</v>
      </c>
      <c r="C43" s="34" t="str">
        <f aca="false">IF($B43="","",IF($E$32&gt;=C$41,"✓",""))</f>
        <v>✓</v>
      </c>
      <c r="D43" s="34" t="str">
        <f aca="false">IF($B43="","",IF($E$32&gt;=D$41,"✓",""))</f>
        <v>✓</v>
      </c>
      <c r="E43" s="34" t="str">
        <f aca="false">IF($B43="","",IF($E$32&gt;=E$41,"✓",""))</f>
        <v>✓</v>
      </c>
      <c r="F43" s="34" t="str">
        <f aca="false">IF($B43="","",IF($E$32&gt;=F$41,"✓",""))</f>
        <v>✓</v>
      </c>
      <c r="G43" s="34" t="str">
        <f aca="false">IF($B43="","",IF($E$32&gt;=G$41,"✓",""))</f>
        <v>✓</v>
      </c>
      <c r="H43" s="34" t="str">
        <f aca="false">IF($B43="","",IF($E$32&gt;=H$41,"✓",""))</f>
        <v>✓</v>
      </c>
      <c r="I43" s="34" t="str">
        <f aca="false">IF($B43="","",IF($E$32&gt;=I$41,"✓",""))</f>
        <v>✓</v>
      </c>
      <c r="J43" s="34" t="str">
        <f aca="false">IF($B43="","",IF($E$32&gt;=J$41,"✓",""))</f>
        <v>✓</v>
      </c>
      <c r="K43" s="34" t="str">
        <f aca="false">IF($B43="","",IF($E$32&gt;=K$41,"✓",""))</f>
        <v>✓</v>
      </c>
      <c r="L43" s="34" t="str">
        <f aca="false">IF($B43="","",IF($E$32&gt;=L$41,"✓",""))</f>
        <v/>
      </c>
      <c r="M43" s="35" t="n">
        <f aca="false">IF($B43="","",$E$32/10)</f>
        <v>0.9</v>
      </c>
      <c r="N43" s="35"/>
    </row>
    <row r="44" customFormat="false" ht="18.75" hidden="false" customHeight="true" outlineLevel="0" collapsed="false">
      <c r="B44" s="33" t="str">
        <f aca="false">IF(G$10="","",G$10)</f>
        <v>Clara S.</v>
      </c>
      <c r="C44" s="34" t="str">
        <f aca="false">IF($B44="","",IF($E$33&gt;=C$41,"✓",""))</f>
        <v>✓</v>
      </c>
      <c r="D44" s="34" t="str">
        <f aca="false">IF($B44="","",IF($E$33&gt;=D$41,"✓",""))</f>
        <v>✓</v>
      </c>
      <c r="E44" s="34" t="str">
        <f aca="false">IF($B44="","",IF($E$33&gt;=E$41,"✓",""))</f>
        <v>✓</v>
      </c>
      <c r="F44" s="34" t="str">
        <f aca="false">IF($B44="","",IF($E$33&gt;=F$41,"✓",""))</f>
        <v>✓</v>
      </c>
      <c r="G44" s="34" t="str">
        <f aca="false">IF($B44="","",IF($E$33&gt;=G$41,"✓",""))</f>
        <v>✓</v>
      </c>
      <c r="H44" s="34" t="str">
        <f aca="false">IF($B44="","",IF($E$33&gt;=H$41,"✓",""))</f>
        <v>✓</v>
      </c>
      <c r="I44" s="34" t="str">
        <f aca="false">IF($B44="","",IF($E$33&gt;=I$41,"✓",""))</f>
        <v>✓</v>
      </c>
      <c r="J44" s="34" t="str">
        <f aca="false">IF($B44="","",IF($E$33&gt;=J$41,"✓",""))</f>
        <v>✓</v>
      </c>
      <c r="K44" s="34" t="str">
        <f aca="false">IF($B44="","",IF($E$33&gt;=K$41,"✓",""))</f>
        <v>✓</v>
      </c>
      <c r="L44" s="34" t="str">
        <f aca="false">IF($B44="","",IF($E$33&gt;=L$41,"✓",""))</f>
        <v/>
      </c>
      <c r="M44" s="35" t="n">
        <f aca="false">IF($B44="","",$E$33/10)</f>
        <v>0.9</v>
      </c>
      <c r="N44" s="35"/>
    </row>
    <row r="45" customFormat="false" ht="18.75" hidden="false" customHeight="true" outlineLevel="0" collapsed="false">
      <c r="B45" s="33" t="str">
        <f aca="false">IF(I$10="","",I$10)</f>
        <v>David R.</v>
      </c>
      <c r="C45" s="34" t="str">
        <f aca="false">IF($B45="","",IF($E$34&gt;=C$41,"✓",""))</f>
        <v>✓</v>
      </c>
      <c r="D45" s="34" t="str">
        <f aca="false">IF($B45="","",IF($E$34&gt;=D$41,"✓",""))</f>
        <v>✓</v>
      </c>
      <c r="E45" s="34" t="str">
        <f aca="false">IF($B45="","",IF($E$34&gt;=E$41,"✓",""))</f>
        <v>✓</v>
      </c>
      <c r="F45" s="34" t="str">
        <f aca="false">IF($B45="","",IF($E$34&gt;=F$41,"✓",""))</f>
        <v>✓</v>
      </c>
      <c r="G45" s="34" t="str">
        <f aca="false">IF($B45="","",IF($E$34&gt;=G$41,"✓",""))</f>
        <v>✓</v>
      </c>
      <c r="H45" s="34" t="str">
        <f aca="false">IF($B45="","",IF($E$34&gt;=H$41,"✓",""))</f>
        <v>✓</v>
      </c>
      <c r="I45" s="34" t="str">
        <f aca="false">IF($B45="","",IF($E$34&gt;=I$41,"✓",""))</f>
        <v>✓</v>
      </c>
      <c r="J45" s="34" t="str">
        <f aca="false">IF($B45="","",IF($E$34&gt;=J$41,"✓",""))</f>
        <v>✓</v>
      </c>
      <c r="K45" s="34" t="str">
        <f aca="false">IF($B45="","",IF($E$34&gt;=K$41,"✓",""))</f>
        <v/>
      </c>
      <c r="L45" s="34" t="str">
        <f aca="false">IF($B45="","",IF($E$34&gt;=L$41,"✓",""))</f>
        <v/>
      </c>
      <c r="M45" s="35" t="n">
        <f aca="false">IF($B45="","",$E$34/10)</f>
        <v>0.8</v>
      </c>
      <c r="N45" s="35"/>
    </row>
    <row r="46" customFormat="false" ht="18.75" hidden="false" customHeight="true" outlineLevel="0" collapsed="false">
      <c r="B46" s="33" t="str">
        <f aca="false">IF(K$10="","",K$10)</f>
        <v>Elena T.</v>
      </c>
      <c r="C46" s="34" t="str">
        <f aca="false">IF($B46="","",IF($E$35&gt;=C$41,"✓",""))</f>
        <v>✓</v>
      </c>
      <c r="D46" s="34" t="str">
        <f aca="false">IF($B46="","",IF($E$35&gt;=D$41,"✓",""))</f>
        <v>✓</v>
      </c>
      <c r="E46" s="34" t="str">
        <f aca="false">IF($B46="","",IF($E$35&gt;=E$41,"✓",""))</f>
        <v>✓</v>
      </c>
      <c r="F46" s="34" t="str">
        <f aca="false">IF($B46="","",IF($E$35&gt;=F$41,"✓",""))</f>
        <v>✓</v>
      </c>
      <c r="G46" s="34" t="str">
        <f aca="false">IF($B46="","",IF($E$35&gt;=G$41,"✓",""))</f>
        <v>✓</v>
      </c>
      <c r="H46" s="34" t="str">
        <f aca="false">IF($B46="","",IF($E$35&gt;=H$41,"✓",""))</f>
        <v>✓</v>
      </c>
      <c r="I46" s="34" t="str">
        <f aca="false">IF($B46="","",IF($E$35&gt;=I$41,"✓",""))</f>
        <v>✓</v>
      </c>
      <c r="J46" s="34" t="str">
        <f aca="false">IF($B46="","",IF($E$35&gt;=J$41,"✓",""))</f>
        <v/>
      </c>
      <c r="K46" s="34" t="str">
        <f aca="false">IF($B46="","",IF($E$35&gt;=K$41,"✓",""))</f>
        <v/>
      </c>
      <c r="L46" s="34" t="str">
        <f aca="false">IF($B46="","",IF($E$35&gt;=L$41,"✓",""))</f>
        <v/>
      </c>
      <c r="M46" s="35" t="n">
        <f aca="false">IF($B46="","",$E$35/10)</f>
        <v>0.7</v>
      </c>
      <c r="N46" s="35"/>
    </row>
    <row r="47" customFormat="false" ht="18.75" hidden="false" customHeight="true" outlineLevel="0" collapsed="false">
      <c r="B47" s="33" t="str">
        <f aca="false">IF(M$10="","",M$10)</f>
        <v/>
      </c>
      <c r="C47" s="34" t="str">
        <f aca="false">IF($B47="","",IF($E$36&gt;=C$41,"✓",""))</f>
        <v/>
      </c>
      <c r="D47" s="34" t="str">
        <f aca="false">IF($B47="","",IF($E$36&gt;=D$41,"✓",""))</f>
        <v/>
      </c>
      <c r="E47" s="34" t="str">
        <f aca="false">IF($B47="","",IF($E$36&gt;=E$41,"✓",""))</f>
        <v/>
      </c>
      <c r="F47" s="34" t="str">
        <f aca="false">IF($B47="","",IF($E$36&gt;=F$41,"✓",""))</f>
        <v/>
      </c>
      <c r="G47" s="34" t="str">
        <f aca="false">IF($B47="","",IF($E$36&gt;=G$41,"✓",""))</f>
        <v/>
      </c>
      <c r="H47" s="34" t="str">
        <f aca="false">IF($B47="","",IF($E$36&gt;=H$41,"✓",""))</f>
        <v/>
      </c>
      <c r="I47" s="34" t="str">
        <f aca="false">IF($B47="","",IF($E$36&gt;=I$41,"✓",""))</f>
        <v/>
      </c>
      <c r="J47" s="34" t="str">
        <f aca="false">IF($B47="","",IF($E$36&gt;=J$41,"✓",""))</f>
        <v/>
      </c>
      <c r="K47" s="34" t="str">
        <f aca="false">IF($B47="","",IF($E$36&gt;=K$41,"✓",""))</f>
        <v/>
      </c>
      <c r="L47" s="34" t="str">
        <f aca="false">IF($B47="","",IF($E$36&gt;=L$41,"✓",""))</f>
        <v/>
      </c>
      <c r="M47" s="35" t="str">
        <f aca="false">IF($B47="","",$E$36/10)</f>
        <v/>
      </c>
      <c r="N47" s="35"/>
    </row>
    <row r="48" customFormat="false" ht="10.5" hidden="false" customHeight="true" outlineLevel="0" collapsed="false"/>
    <row r="49" customFormat="false" ht="19.5" hidden="false" customHeight="true" outlineLevel="0" collapsed="false">
      <c r="B49" s="36" t="s">
        <v>32</v>
      </c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</row>
  </sheetData>
  <mergeCells count="80">
    <mergeCell ref="B2:N2"/>
    <mergeCell ref="B3:N3"/>
    <mergeCell ref="B6:C6"/>
    <mergeCell ref="D6:G6"/>
    <mergeCell ref="H6:I6"/>
    <mergeCell ref="J6:N6"/>
    <mergeCell ref="B7:C7"/>
    <mergeCell ref="D7:G7"/>
    <mergeCell ref="H7:I7"/>
    <mergeCell ref="J7:N7"/>
    <mergeCell ref="B9:H9"/>
    <mergeCell ref="I9:N9"/>
    <mergeCell ref="B10:B11"/>
    <mergeCell ref="C10:D10"/>
    <mergeCell ref="E10:F10"/>
    <mergeCell ref="G10:H10"/>
    <mergeCell ref="I10:J10"/>
    <mergeCell ref="K10:L10"/>
    <mergeCell ref="M10:N10"/>
    <mergeCell ref="C26:D26"/>
    <mergeCell ref="E26:F26"/>
    <mergeCell ref="G26:H26"/>
    <mergeCell ref="I26:J26"/>
    <mergeCell ref="K26:L26"/>
    <mergeCell ref="M26:N26"/>
    <mergeCell ref="C27:D27"/>
    <mergeCell ref="E27:F27"/>
    <mergeCell ref="G27:H27"/>
    <mergeCell ref="I27:J27"/>
    <mergeCell ref="K27:L27"/>
    <mergeCell ref="M27:N27"/>
    <mergeCell ref="B29:H29"/>
    <mergeCell ref="I29:N29"/>
    <mergeCell ref="C30:D30"/>
    <mergeCell ref="E30:F30"/>
    <mergeCell ref="G30:H30"/>
    <mergeCell ref="I30:J30"/>
    <mergeCell ref="K30:N30"/>
    <mergeCell ref="C31:D31"/>
    <mergeCell ref="E31:F31"/>
    <mergeCell ref="G31:H31"/>
    <mergeCell ref="I31:J31"/>
    <mergeCell ref="K31:N31"/>
    <mergeCell ref="C32:D32"/>
    <mergeCell ref="E32:F32"/>
    <mergeCell ref="G32:H32"/>
    <mergeCell ref="I32:J32"/>
    <mergeCell ref="K32:N32"/>
    <mergeCell ref="C33:D33"/>
    <mergeCell ref="E33:F33"/>
    <mergeCell ref="G33:H33"/>
    <mergeCell ref="I33:J33"/>
    <mergeCell ref="K33:N33"/>
    <mergeCell ref="C34:D34"/>
    <mergeCell ref="E34:F34"/>
    <mergeCell ref="G34:H34"/>
    <mergeCell ref="I34:J34"/>
    <mergeCell ref="K34:N34"/>
    <mergeCell ref="C35:D35"/>
    <mergeCell ref="E35:F35"/>
    <mergeCell ref="G35:H35"/>
    <mergeCell ref="I35:J35"/>
    <mergeCell ref="K35:N35"/>
    <mergeCell ref="C36:D36"/>
    <mergeCell ref="E36:F36"/>
    <mergeCell ref="G36:H36"/>
    <mergeCell ref="I36:J36"/>
    <mergeCell ref="K36:N36"/>
    <mergeCell ref="B38:D38"/>
    <mergeCell ref="E38:N38"/>
    <mergeCell ref="B40:H40"/>
    <mergeCell ref="I40:N40"/>
    <mergeCell ref="M41:N41"/>
    <mergeCell ref="M42:N42"/>
    <mergeCell ref="M43:N43"/>
    <mergeCell ref="M44:N44"/>
    <mergeCell ref="M45:N45"/>
    <mergeCell ref="M46:N46"/>
    <mergeCell ref="M47:N47"/>
    <mergeCell ref="B49:N49"/>
  </mergeCells>
  <conditionalFormatting sqref="C12:C25 E12:E25 G12:G25 I12:I25 K12:K25 M12:M25">
    <cfRule type="cellIs" priority="2" operator="equal" aboveAverage="0" equalAverage="0" bottom="0" percent="0" rank="0" text="" dxfId="0">
      <formula>"Ja"</formula>
    </cfRule>
    <cfRule type="cellIs" priority="3" operator="equal" aboveAverage="0" equalAverage="0" bottom="0" percent="0" rank="0" text="" dxfId="1">
      <formula>"Nein"</formula>
    </cfRule>
  </conditionalFormatting>
  <conditionalFormatting sqref="D12:D25 F12:F25 H12:H25 J12:J25 L12:L25 N12:N25">
    <cfRule type="expression" priority="4" aboveAverage="0" equalAverage="0" bottom="0" percent="0" rank="0" text="" dxfId="2">
      <formula>AND(D12&lt;&gt;"",D12=0)</formula>
    </cfRule>
  </conditionalFormatting>
  <conditionalFormatting sqref="B31:N36">
    <cfRule type="expression" priority="5" aboveAverage="0" equalAverage="0" bottom="0" percent="0" rank="0" text="" dxfId="3">
      <formula>$B31=1</formula>
    </cfRule>
  </conditionalFormatting>
  <conditionalFormatting sqref="E31:F36">
    <cfRule type="expression" priority="6" aboveAverage="0" equalAverage="0" bottom="0" percent="0" rank="0" text="" dxfId="4">
      <formula>AND($C31&lt;&gt;"",$E31&gt;=10)</formula>
    </cfRule>
  </conditionalFormatting>
  <conditionalFormatting sqref="C42:L47">
    <cfRule type="expression" priority="7" aboveAverage="0" equalAverage="0" bottom="0" percent="0" rank="0" text="" dxfId="5">
      <formula>C42="✓"</formula>
    </cfRule>
  </conditionalFormatting>
  <conditionalFormatting sqref="M42:M47">
    <cfRule type="dataBar" priority="8">
      <dataBar showValue="1" minLength="10" maxLength="90">
        <cfvo type="num" val="0"/>
        <cfvo type="num" val="1"/>
        <color rgb="FFB07419"/>
      </dataBar>
      <extLst>
        <ext xmlns:x14="http://schemas.microsoft.com/office/spreadsheetml/2009/9/main" uri="{B025F937-C7B1-47D3-B67F-A62EFF666E3E}">
          <x14:id>{27615273-C4DF-49E1-9647-62783B1F1156}</x14:id>
        </ext>
      </extLst>
    </cfRule>
  </conditionalFormatting>
  <dataValidations count="2">
    <dataValidation allowBlank="true" error="Bitte nur „Ja“ oder „Nein“ auswählen." errorStyle="stop" errorTitle="Ungültige Eingabe" operator="between" prompt="„Ja“, wenn die Phase in dieser Runde ausgelegt wurde." promptTitle="Phase abgelegt?" showDropDown="false" showErrorMessage="false" showInputMessage="false" sqref="C12:C25 E12:E25 G12:G25 I12:I25 K12:K25 M12:M25" type="list">
      <formula1>"Ja,Nein"</formula1>
      <formula2>0</formula2>
    </dataValidation>
    <dataValidation allowBlank="true" error="Bitte eine ganze Zahl zwischen 0 und 500 eintragen." errorStyle="stop" errorTitle="Ungültige Eingabe" operator="between" prompt="Summe der Handkarten. 0 für die Person, die die Runde beendet." promptTitle="Minuspunkte" showDropDown="false" showErrorMessage="false" showInputMessage="false" sqref="D12:D25 F12:F25 H12:H25 J12:J25 L12:L25 N12:N25" type="whole">
      <formula1>0</formula1>
      <formula2>500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7615273-C4DF-49E1-9647-62783B1F1156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B07419"/>
              <x14:axisColor rgb="FF000000"/>
            </x14:dataBar>
          </x14:cfRule>
          <xm:sqref>M42:M47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07419"/>
    <pageSetUpPr fitToPage="true"/>
  </sheetPr>
  <dimension ref="B1:G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9.51"/>
    <col collapsed="false" customWidth="true" hidden="false" outlineLevel="0" max="3" min="3" style="0" width="32"/>
    <col collapsed="false" customWidth="true" hidden="false" outlineLevel="0" max="4" min="4" style="0" width="12.5"/>
    <col collapsed="false" customWidth="true" hidden="false" outlineLevel="0" max="5" min="5" style="0" width="15"/>
    <col collapsed="false" customWidth="true" hidden="false" outlineLevel="0" max="6" min="6" style="0" width="13.5"/>
    <col collapsed="false" customWidth="true" hidden="false" outlineLevel="0" max="7" min="7" style="0" width="36"/>
    <col collapsed="false" customWidth="true" hidden="false" outlineLevel="0" max="8" min="8" style="0" width="2.2"/>
  </cols>
  <sheetData>
    <row r="1" customFormat="false" ht="6" hidden="false" customHeight="true" outlineLevel="0" collapsed="false"/>
    <row r="2" customFormat="false" ht="33.75" hidden="false" customHeight="true" outlineLevel="0" collapsed="false">
      <c r="B2" s="1" t="s">
        <v>33</v>
      </c>
      <c r="C2" s="1"/>
      <c r="D2" s="1"/>
      <c r="E2" s="1"/>
      <c r="F2" s="1"/>
      <c r="G2" s="1"/>
    </row>
    <row r="3" customFormat="false" ht="16.5" hidden="false" customHeight="true" outlineLevel="0" collapsed="false">
      <c r="B3" s="2" t="s">
        <v>34</v>
      </c>
      <c r="C3" s="2"/>
      <c r="D3" s="2"/>
      <c r="E3" s="2"/>
      <c r="F3" s="2"/>
      <c r="G3" s="2"/>
    </row>
    <row r="4" customFormat="false" ht="3.75" hidden="false" customHeight="true" outlineLevel="0" collapsed="false">
      <c r="B4" s="3"/>
      <c r="C4" s="3"/>
      <c r="D4" s="3"/>
      <c r="E4" s="3"/>
      <c r="F4" s="3"/>
      <c r="G4" s="3"/>
    </row>
    <row r="5" customFormat="false" ht="9" hidden="false" customHeight="true" outlineLevel="0" collapsed="false"/>
    <row r="6" customFormat="false" ht="18.75" hidden="false" customHeight="true" outlineLevel="0" collapsed="false">
      <c r="B6" s="7" t="s">
        <v>35</v>
      </c>
      <c r="C6" s="7"/>
      <c r="D6" s="7"/>
      <c r="E6" s="8" t="s">
        <v>36</v>
      </c>
      <c r="F6" s="8"/>
      <c r="G6" s="8"/>
    </row>
    <row r="7" customFormat="false" ht="19.5" hidden="false" customHeight="true" outlineLevel="0" collapsed="false">
      <c r="B7" s="20" t="s">
        <v>15</v>
      </c>
      <c r="C7" s="20" t="s">
        <v>37</v>
      </c>
      <c r="D7" s="20" t="s">
        <v>38</v>
      </c>
      <c r="E7" s="20" t="s">
        <v>39</v>
      </c>
      <c r="F7" s="20" t="s">
        <v>40</v>
      </c>
      <c r="G7" s="20"/>
    </row>
    <row r="8" customFormat="false" ht="18.75" hidden="false" customHeight="true" outlineLevel="0" collapsed="false">
      <c r="B8" s="37" t="n">
        <v>1</v>
      </c>
      <c r="C8" s="24" t="s">
        <v>41</v>
      </c>
      <c r="D8" s="38" t="n">
        <v>6</v>
      </c>
      <c r="E8" s="39" t="s">
        <v>42</v>
      </c>
      <c r="F8" s="40" t="s">
        <v>43</v>
      </c>
      <c r="G8" s="40"/>
    </row>
    <row r="9" customFormat="false" ht="18.75" hidden="false" customHeight="true" outlineLevel="0" collapsed="false">
      <c r="B9" s="37" t="n">
        <v>2</v>
      </c>
      <c r="C9" s="33" t="s">
        <v>44</v>
      </c>
      <c r="D9" s="41" t="n">
        <v>7</v>
      </c>
      <c r="E9" s="42" t="s">
        <v>42</v>
      </c>
      <c r="F9" s="43" t="s">
        <v>45</v>
      </c>
      <c r="G9" s="43"/>
    </row>
    <row r="10" customFormat="false" ht="18.75" hidden="false" customHeight="true" outlineLevel="0" collapsed="false">
      <c r="B10" s="37" t="n">
        <v>3</v>
      </c>
      <c r="C10" s="24" t="s">
        <v>46</v>
      </c>
      <c r="D10" s="38" t="n">
        <v>8</v>
      </c>
      <c r="E10" s="39" t="s">
        <v>47</v>
      </c>
      <c r="F10" s="40" t="s">
        <v>48</v>
      </c>
      <c r="G10" s="40"/>
    </row>
    <row r="11" customFormat="false" ht="18.75" hidden="false" customHeight="true" outlineLevel="0" collapsed="false">
      <c r="B11" s="37" t="n">
        <v>4</v>
      </c>
      <c r="C11" s="33" t="s">
        <v>49</v>
      </c>
      <c r="D11" s="41" t="n">
        <v>7</v>
      </c>
      <c r="E11" s="42" t="s">
        <v>47</v>
      </c>
      <c r="F11" s="43" t="s">
        <v>50</v>
      </c>
      <c r="G11" s="43"/>
    </row>
    <row r="12" customFormat="false" ht="18.75" hidden="false" customHeight="true" outlineLevel="0" collapsed="false">
      <c r="B12" s="37" t="n">
        <v>5</v>
      </c>
      <c r="C12" s="24" t="s">
        <v>51</v>
      </c>
      <c r="D12" s="38" t="n">
        <v>8</v>
      </c>
      <c r="E12" s="39" t="s">
        <v>47</v>
      </c>
      <c r="F12" s="40" t="s">
        <v>52</v>
      </c>
      <c r="G12" s="40"/>
    </row>
    <row r="13" customFormat="false" ht="18.75" hidden="false" customHeight="true" outlineLevel="0" collapsed="false">
      <c r="B13" s="37" t="n">
        <v>6</v>
      </c>
      <c r="C13" s="33" t="s">
        <v>53</v>
      </c>
      <c r="D13" s="41" t="n">
        <v>9</v>
      </c>
      <c r="E13" s="42" t="s">
        <v>54</v>
      </c>
      <c r="F13" s="43" t="s">
        <v>55</v>
      </c>
      <c r="G13" s="43"/>
    </row>
    <row r="14" customFormat="false" ht="18.75" hidden="false" customHeight="true" outlineLevel="0" collapsed="false">
      <c r="B14" s="37" t="n">
        <v>7</v>
      </c>
      <c r="C14" s="24" t="s">
        <v>56</v>
      </c>
      <c r="D14" s="38" t="n">
        <v>8</v>
      </c>
      <c r="E14" s="39" t="s">
        <v>54</v>
      </c>
      <c r="F14" s="40" t="s">
        <v>57</v>
      </c>
      <c r="G14" s="40"/>
    </row>
    <row r="15" customFormat="false" ht="18.75" hidden="false" customHeight="true" outlineLevel="0" collapsed="false">
      <c r="B15" s="37" t="n">
        <v>8</v>
      </c>
      <c r="C15" s="33" t="s">
        <v>58</v>
      </c>
      <c r="D15" s="41" t="n">
        <v>7</v>
      </c>
      <c r="E15" s="42" t="s">
        <v>47</v>
      </c>
      <c r="F15" s="43" t="s">
        <v>59</v>
      </c>
      <c r="G15" s="43"/>
    </row>
    <row r="16" customFormat="false" ht="18.75" hidden="false" customHeight="true" outlineLevel="0" collapsed="false">
      <c r="B16" s="37" t="n">
        <v>9</v>
      </c>
      <c r="C16" s="24" t="s">
        <v>60</v>
      </c>
      <c r="D16" s="38" t="n">
        <v>7</v>
      </c>
      <c r="E16" s="39" t="s">
        <v>54</v>
      </c>
      <c r="F16" s="40" t="s">
        <v>61</v>
      </c>
      <c r="G16" s="40"/>
    </row>
    <row r="17" customFormat="false" ht="18.75" hidden="false" customHeight="true" outlineLevel="0" collapsed="false">
      <c r="B17" s="37" t="n">
        <v>10</v>
      </c>
      <c r="C17" s="33" t="s">
        <v>62</v>
      </c>
      <c r="D17" s="41" t="n">
        <v>8</v>
      </c>
      <c r="E17" s="42" t="s">
        <v>54</v>
      </c>
      <c r="F17" s="43" t="s">
        <v>63</v>
      </c>
      <c r="G17" s="43"/>
    </row>
    <row r="18" customFormat="false" ht="10.5" hidden="false" customHeight="true" outlineLevel="0" collapsed="false"/>
    <row r="19" customFormat="false" ht="18.75" hidden="false" customHeight="true" outlineLevel="0" collapsed="false">
      <c r="B19" s="7" t="s">
        <v>64</v>
      </c>
      <c r="C19" s="7"/>
      <c r="D19" s="7"/>
      <c r="E19" s="8" t="s">
        <v>65</v>
      </c>
      <c r="F19" s="8"/>
      <c r="G19" s="8"/>
    </row>
    <row r="20" customFormat="false" ht="21.75" hidden="false" customHeight="true" outlineLevel="0" collapsed="false">
      <c r="B20" s="21" t="s">
        <v>66</v>
      </c>
      <c r="C20" s="21"/>
      <c r="D20" s="21" t="s">
        <v>67</v>
      </c>
      <c r="E20" s="21" t="s">
        <v>68</v>
      </c>
      <c r="F20" s="21" t="s">
        <v>69</v>
      </c>
      <c r="G20" s="21" t="s">
        <v>70</v>
      </c>
    </row>
    <row r="21" customFormat="false" ht="18.75" hidden="false" customHeight="true" outlineLevel="0" collapsed="false">
      <c r="B21" s="24" t="s">
        <v>71</v>
      </c>
      <c r="C21" s="24"/>
      <c r="D21" s="44" t="n">
        <v>5</v>
      </c>
      <c r="E21" s="45" t="n">
        <v>4</v>
      </c>
      <c r="F21" s="46" t="n">
        <f aca="false">D21*E21</f>
        <v>20</v>
      </c>
      <c r="G21" s="47" t="s">
        <v>72</v>
      </c>
    </row>
    <row r="22" customFormat="false" ht="18.75" hidden="false" customHeight="true" outlineLevel="0" collapsed="false">
      <c r="B22" s="33" t="s">
        <v>73</v>
      </c>
      <c r="C22" s="33"/>
      <c r="D22" s="44" t="n">
        <v>10</v>
      </c>
      <c r="E22" s="45" t="n">
        <v>2</v>
      </c>
      <c r="F22" s="48" t="n">
        <f aca="false">D22*E22</f>
        <v>20</v>
      </c>
      <c r="G22" s="49" t="s">
        <v>74</v>
      </c>
    </row>
    <row r="23" customFormat="false" ht="18.75" hidden="false" customHeight="true" outlineLevel="0" collapsed="false">
      <c r="B23" s="24" t="s">
        <v>75</v>
      </c>
      <c r="C23" s="24"/>
      <c r="D23" s="44" t="n">
        <v>15</v>
      </c>
      <c r="E23" s="45" t="n">
        <v>1</v>
      </c>
      <c r="F23" s="46" t="n">
        <f aca="false">D23*E23</f>
        <v>15</v>
      </c>
      <c r="G23" s="47" t="s">
        <v>76</v>
      </c>
    </row>
    <row r="24" customFormat="false" ht="18.75" hidden="false" customHeight="true" outlineLevel="0" collapsed="false">
      <c r="B24" s="33" t="s">
        <v>77</v>
      </c>
      <c r="C24" s="33"/>
      <c r="D24" s="44" t="n">
        <v>25</v>
      </c>
      <c r="E24" s="45" t="n">
        <v>1</v>
      </c>
      <c r="F24" s="48" t="n">
        <f aca="false">D24*E24</f>
        <v>25</v>
      </c>
      <c r="G24" s="49" t="s">
        <v>78</v>
      </c>
    </row>
    <row r="25" customFormat="false" ht="24" hidden="false" customHeight="true" outlineLevel="0" collapsed="false">
      <c r="B25" s="50" t="s">
        <v>79</v>
      </c>
      <c r="C25" s="50"/>
      <c r="D25" s="50"/>
      <c r="E25" s="50"/>
      <c r="F25" s="51" t="n">
        <f aca="false">SUM(F21:F24)</f>
        <v>80</v>
      </c>
      <c r="G25" s="52" t="s">
        <v>80</v>
      </c>
    </row>
    <row r="26" customFormat="false" ht="10.5" hidden="false" customHeight="true" outlineLevel="0" collapsed="false"/>
    <row r="27" customFormat="false" ht="18.75" hidden="false" customHeight="true" outlineLevel="0" collapsed="false">
      <c r="B27" s="7" t="s">
        <v>81</v>
      </c>
      <c r="C27" s="7"/>
      <c r="D27" s="7"/>
      <c r="E27" s="8" t="s">
        <v>82</v>
      </c>
      <c r="F27" s="8"/>
      <c r="G27" s="8"/>
    </row>
    <row r="28" customFormat="false" ht="19.5" hidden="false" customHeight="true" outlineLevel="0" collapsed="false">
      <c r="B28" s="53" t="n">
        <v>1</v>
      </c>
      <c r="C28" s="54" t="s">
        <v>83</v>
      </c>
      <c r="D28" s="54"/>
      <c r="E28" s="54"/>
      <c r="F28" s="54"/>
      <c r="G28" s="54"/>
    </row>
    <row r="29" customFormat="false" ht="19.5" hidden="false" customHeight="true" outlineLevel="0" collapsed="false">
      <c r="B29" s="53" t="n">
        <v>2</v>
      </c>
      <c r="C29" s="55" t="s">
        <v>84</v>
      </c>
      <c r="D29" s="55"/>
      <c r="E29" s="55"/>
      <c r="F29" s="55"/>
      <c r="G29" s="55"/>
    </row>
    <row r="30" customFormat="false" ht="19.5" hidden="false" customHeight="true" outlineLevel="0" collapsed="false">
      <c r="B30" s="53" t="n">
        <v>3</v>
      </c>
      <c r="C30" s="54" t="s">
        <v>85</v>
      </c>
      <c r="D30" s="54"/>
      <c r="E30" s="54"/>
      <c r="F30" s="54"/>
      <c r="G30" s="54"/>
    </row>
    <row r="31" customFormat="false" ht="19.5" hidden="false" customHeight="true" outlineLevel="0" collapsed="false">
      <c r="B31" s="53" t="n">
        <v>4</v>
      </c>
      <c r="C31" s="55" t="s">
        <v>86</v>
      </c>
      <c r="D31" s="55"/>
      <c r="E31" s="55"/>
      <c r="F31" s="55"/>
      <c r="G31" s="55"/>
    </row>
    <row r="32" customFormat="false" ht="19.5" hidden="false" customHeight="true" outlineLevel="0" collapsed="false">
      <c r="B32" s="53" t="n">
        <v>5</v>
      </c>
      <c r="C32" s="54" t="s">
        <v>87</v>
      </c>
      <c r="D32" s="54"/>
      <c r="E32" s="54"/>
      <c r="F32" s="54"/>
      <c r="G32" s="54"/>
    </row>
    <row r="33" customFormat="false" ht="19.5" hidden="false" customHeight="true" outlineLevel="0" collapsed="false">
      <c r="B33" s="53" t="n">
        <v>6</v>
      </c>
      <c r="C33" s="55" t="s">
        <v>88</v>
      </c>
      <c r="D33" s="55"/>
      <c r="E33" s="55"/>
      <c r="F33" s="55"/>
      <c r="G33" s="55"/>
    </row>
    <row r="34" customFormat="false" ht="10.5" hidden="false" customHeight="true" outlineLevel="0" collapsed="false"/>
    <row r="35" customFormat="false" ht="18.75" hidden="false" customHeight="true" outlineLevel="0" collapsed="false">
      <c r="B35" s="7" t="s">
        <v>89</v>
      </c>
      <c r="C35" s="7"/>
      <c r="D35" s="7"/>
      <c r="E35" s="8" t="s">
        <v>90</v>
      </c>
      <c r="F35" s="8"/>
      <c r="G35" s="8"/>
    </row>
    <row r="36" customFormat="false" ht="19.5" hidden="false" customHeight="true" outlineLevel="0" collapsed="false">
      <c r="B36" s="56" t="s">
        <v>91</v>
      </c>
      <c r="C36" s="56"/>
      <c r="D36" s="57" t="s">
        <v>92</v>
      </c>
      <c r="E36" s="57"/>
      <c r="F36" s="57"/>
      <c r="G36" s="57"/>
    </row>
    <row r="37" customFormat="false" ht="19.5" hidden="false" customHeight="true" outlineLevel="0" collapsed="false">
      <c r="B37" s="56" t="s">
        <v>93</v>
      </c>
      <c r="C37" s="56"/>
      <c r="D37" s="58" t="s">
        <v>94</v>
      </c>
      <c r="E37" s="58"/>
      <c r="F37" s="58"/>
      <c r="G37" s="58"/>
    </row>
    <row r="38" customFormat="false" ht="19.5" hidden="false" customHeight="true" outlineLevel="0" collapsed="false">
      <c r="B38" s="56" t="s">
        <v>95</v>
      </c>
      <c r="C38" s="56"/>
      <c r="D38" s="57" t="s">
        <v>96</v>
      </c>
      <c r="E38" s="57"/>
      <c r="F38" s="57"/>
      <c r="G38" s="57"/>
    </row>
    <row r="39" customFormat="false" ht="19.5" hidden="false" customHeight="true" outlineLevel="0" collapsed="false">
      <c r="B39" s="56" t="s">
        <v>97</v>
      </c>
      <c r="C39" s="56"/>
      <c r="D39" s="58" t="s">
        <v>98</v>
      </c>
      <c r="E39" s="58"/>
      <c r="F39" s="58"/>
      <c r="G39" s="58"/>
    </row>
    <row r="40" customFormat="false" ht="19.5" hidden="false" customHeight="true" outlineLevel="0" collapsed="false">
      <c r="B40" s="56" t="s">
        <v>99</v>
      </c>
      <c r="C40" s="56"/>
      <c r="D40" s="57" t="s">
        <v>100</v>
      </c>
      <c r="E40" s="57"/>
      <c r="F40" s="57"/>
      <c r="G40" s="57"/>
    </row>
    <row r="41" customFormat="false" ht="19.5" hidden="false" customHeight="true" outlineLevel="0" collapsed="false">
      <c r="B41" s="56" t="s">
        <v>101</v>
      </c>
      <c r="C41" s="56"/>
      <c r="D41" s="58" t="s">
        <v>102</v>
      </c>
      <c r="E41" s="58"/>
      <c r="F41" s="58"/>
      <c r="G41" s="58"/>
    </row>
    <row r="42" customFormat="false" ht="19.5" hidden="false" customHeight="true" outlineLevel="0" collapsed="false">
      <c r="B42" s="56" t="s">
        <v>103</v>
      </c>
      <c r="C42" s="56"/>
      <c r="D42" s="57" t="s">
        <v>104</v>
      </c>
      <c r="E42" s="57"/>
      <c r="F42" s="57"/>
      <c r="G42" s="57"/>
    </row>
    <row r="43" customFormat="false" ht="10.5" hidden="false" customHeight="true" outlineLevel="0" collapsed="false"/>
    <row r="44" customFormat="false" ht="19.5" hidden="false" customHeight="true" outlineLevel="0" collapsed="false">
      <c r="B44" s="36" t="s">
        <v>105</v>
      </c>
      <c r="C44" s="36"/>
      <c r="D44" s="36"/>
      <c r="E44" s="36"/>
      <c r="F44" s="36"/>
      <c r="G44" s="36"/>
    </row>
  </sheetData>
  <mergeCells count="48">
    <mergeCell ref="B2:G2"/>
    <mergeCell ref="B3:G3"/>
    <mergeCell ref="B6:D6"/>
    <mergeCell ref="E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B19:D19"/>
    <mergeCell ref="E19:G19"/>
    <mergeCell ref="B20:C20"/>
    <mergeCell ref="B21:C21"/>
    <mergeCell ref="B22:C22"/>
    <mergeCell ref="B23:C23"/>
    <mergeCell ref="B24:C24"/>
    <mergeCell ref="B25:E25"/>
    <mergeCell ref="B27:D27"/>
    <mergeCell ref="E27:G27"/>
    <mergeCell ref="C28:G28"/>
    <mergeCell ref="C29:G29"/>
    <mergeCell ref="C30:G30"/>
    <mergeCell ref="C31:G31"/>
    <mergeCell ref="C32:G32"/>
    <mergeCell ref="C33:G33"/>
    <mergeCell ref="B35:D35"/>
    <mergeCell ref="E35:G35"/>
    <mergeCell ref="B36:C36"/>
    <mergeCell ref="D36:G36"/>
    <mergeCell ref="B37:C37"/>
    <mergeCell ref="D37:G37"/>
    <mergeCell ref="B38:C38"/>
    <mergeCell ref="D38:G38"/>
    <mergeCell ref="B39:C39"/>
    <mergeCell ref="D39:G39"/>
    <mergeCell ref="B40:C40"/>
    <mergeCell ref="D40:G40"/>
    <mergeCell ref="B41:C41"/>
    <mergeCell ref="D41:G41"/>
    <mergeCell ref="B42:C42"/>
    <mergeCell ref="D42:G42"/>
    <mergeCell ref="B44:G44"/>
  </mergeCells>
  <conditionalFormatting sqref="E8:E17">
    <cfRule type="cellIs" priority="2" operator="equal" aboveAverage="0" equalAverage="0" bottom="0" percent="0" rank="0" text="" dxfId="0">
      <formula>"Leicht"</formula>
    </cfRule>
    <cfRule type="cellIs" priority="3" operator="equal" aboveAverage="0" equalAverage="0" bottom="0" percent="0" rank="0" text="" dxfId="6">
      <formula>"Schwer"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2026-07-22T05:45:35Z</dcterms:created>
  <dc:creator>openpyxl</dc:creator>
  <dc:description/>
  <dc:language>en-US</dc:language>
  <cp:lastModifiedBy/>
  <dcterms:modified xsi:type="dcterms:W3CDTF">2026-07-22T05:45:35Z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