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2B0A8E32-E736-4A73-A1EA-BB14022563AA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Formblatt 223" sheetId="1" r:id="rId1"/>
    <sheet name="EKT-Kalkulation" sheetId="2" r:id="rId2"/>
    <sheet name="Zuschlagsätze" sheetId="3" r:id="rId3"/>
  </sheets>
  <definedNames>
    <definedName name="_xlnm.Print_Titles" localSheetId="1">'EKT-Kalkulation'!$1:$3</definedName>
    <definedName name="_xlnm.Print_Titles" localSheetId="0">'Formblatt 223'!$1:$8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2" l="1"/>
  <c r="I20" i="2"/>
  <c r="I19" i="2"/>
  <c r="I17" i="2"/>
  <c r="I16" i="2"/>
  <c r="I15" i="2"/>
  <c r="I13" i="2"/>
  <c r="I12" i="2"/>
  <c r="I11" i="2"/>
  <c r="I10" i="2"/>
  <c r="I8" i="2"/>
  <c r="I7" i="2"/>
  <c r="I6" i="2"/>
  <c r="I5" i="2"/>
  <c r="I23" i="2" s="1"/>
  <c r="M26" i="1"/>
  <c r="L26" i="1"/>
  <c r="K26" i="1"/>
  <c r="N26" i="1" s="1"/>
  <c r="O26" i="1" s="1"/>
  <c r="N25" i="1"/>
  <c r="O25" i="1" s="1"/>
  <c r="M25" i="1"/>
  <c r="L25" i="1"/>
  <c r="K25" i="1"/>
  <c r="M24" i="1"/>
  <c r="L24" i="1"/>
  <c r="K24" i="1"/>
  <c r="N24" i="1" s="1"/>
  <c r="O24" i="1" s="1"/>
  <c r="M22" i="1"/>
  <c r="L22" i="1"/>
  <c r="K22" i="1"/>
  <c r="N22" i="1" s="1"/>
  <c r="O22" i="1" s="1"/>
  <c r="M21" i="1"/>
  <c r="L21" i="1"/>
  <c r="K21" i="1"/>
  <c r="N21" i="1" s="1"/>
  <c r="O21" i="1" s="1"/>
  <c r="M20" i="1"/>
  <c r="L20" i="1"/>
  <c r="K20" i="1"/>
  <c r="N20" i="1" s="1"/>
  <c r="O20" i="1" s="1"/>
  <c r="M18" i="1"/>
  <c r="L18" i="1"/>
  <c r="K18" i="1"/>
  <c r="N18" i="1" s="1"/>
  <c r="O18" i="1" s="1"/>
  <c r="M17" i="1"/>
  <c r="L17" i="1"/>
  <c r="K17" i="1"/>
  <c r="N17" i="1" s="1"/>
  <c r="O17" i="1" s="1"/>
  <c r="M16" i="1"/>
  <c r="L16" i="1"/>
  <c r="K16" i="1"/>
  <c r="N16" i="1" s="1"/>
  <c r="O16" i="1" s="1"/>
  <c r="M15" i="1"/>
  <c r="L15" i="1"/>
  <c r="K15" i="1"/>
  <c r="N15" i="1" s="1"/>
  <c r="O15" i="1" s="1"/>
  <c r="M13" i="1"/>
  <c r="L13" i="1"/>
  <c r="K13" i="1"/>
  <c r="N13" i="1" s="1"/>
  <c r="O13" i="1" s="1"/>
  <c r="M12" i="1"/>
  <c r="L12" i="1"/>
  <c r="K12" i="1"/>
  <c r="N12" i="1" s="1"/>
  <c r="O12" i="1" s="1"/>
  <c r="M11" i="1"/>
  <c r="L11" i="1"/>
  <c r="K11" i="1"/>
  <c r="N11" i="1" s="1"/>
  <c r="O11" i="1" s="1"/>
  <c r="M10" i="1"/>
  <c r="L10" i="1"/>
  <c r="K10" i="1"/>
  <c r="N10" i="1" s="1"/>
  <c r="N28" i="1" l="1"/>
  <c r="O10" i="1"/>
  <c r="O28" i="1" s="1"/>
  <c r="O29" i="1" l="1"/>
  <c r="O30" i="1" s="1"/>
</calcChain>
</file>

<file path=xl/sharedStrings.xml><?xml version="1.0" encoding="utf-8"?>
<sst xmlns="http://schemas.openxmlformats.org/spreadsheetml/2006/main" count="171" uniqueCount="117">
  <si>
    <t>FORMBLATT 223  ·  AUFGLIEDERUNG DER EINHEITSPREISE</t>
  </si>
  <si>
    <t>Ergänzende Formblätter zur Preisermittlung (EFB)  ·  VHB-Bund  ·  Ausgabe 2026</t>
  </si>
  <si>
    <t>Auftraggeber:</t>
  </si>
  <si>
    <t>Projekttitel:</t>
  </si>
  <si>
    <t>Leistungsverz.-Nr.:</t>
  </si>
  <si>
    <t>Angebotsdatum:</t>
  </si>
  <si>
    <t>Bieter / Unternehmen:</t>
  </si>
  <si>
    <t>Maßnahme / Gewerk:</t>
  </si>
  <si>
    <t>Vertragsnummer:</t>
  </si>
  <si>
    <t>Bearbeiter:</t>
  </si>
  <si>
    <t>ZUSCHLAGSÄTZE (gemäß EFB 221 / 222)  →  Tragen Sie hier die vereinbarten Zuschläge ein:</t>
  </si>
  <si>
    <t>BGK-Zuschlag (%)</t>
  </si>
  <si>
    <t>AGK-Zuschlag (%)</t>
  </si>
  <si>
    <t>W+G-Zuschlag (%)</t>
  </si>
  <si>
    <t>⚠ Gelb markierte Felder in Spalte K–M (Zuschläge) werden automatisch auf die Einheitspreise angewendet. Felder in Spalten E–J manuell befüllen.</t>
  </si>
  <si>
    <t>Pos.
Nr.</t>
  </si>
  <si>
    <t>Kurzbezeichnung der Teilleistung</t>
  </si>
  <si>
    <t>Menge</t>
  </si>
  <si>
    <t>ME</t>
  </si>
  <si>
    <t>Zeitansatz
[h/ME]</t>
  </si>
  <si>
    <t>Lohnkosten
[€/ME]</t>
  </si>
  <si>
    <t>Stoffkosten
[€/ME]</t>
  </si>
  <si>
    <t>Gerätekosten
[€/ME]</t>
  </si>
  <si>
    <t>Sonst. Kosten
[€/ME]</t>
  </si>
  <si>
    <t>Nachuntern.
[€/ME]</t>
  </si>
  <si>
    <t>BGK
[%]</t>
  </si>
  <si>
    <t>AGK
[%]</t>
  </si>
  <si>
    <t>W+G
[%]</t>
  </si>
  <si>
    <t>Einheitspreis
[€/ME]</t>
  </si>
  <si>
    <t>Gesamtpreis
[€]</t>
  </si>
  <si>
    <t>1. Abbruch- und Erdarbeiten</t>
  </si>
  <si>
    <t>1.01</t>
  </si>
  <si>
    <t>Aufbruch Betonpflaster, bestehend, inkl. Entsorgung</t>
  </si>
  <si>
    <t>m²</t>
  </si>
  <si>
    <t>1.02</t>
  </si>
  <si>
    <t>Oberboden abtragen und seitlich lagern, d = 20 cm</t>
  </si>
  <si>
    <t>1.03</t>
  </si>
  <si>
    <t>Bodenaushub, DIN 18300 Boden­kl. 3–4, abfahren u. entsorgen</t>
  </si>
  <si>
    <t>m³</t>
  </si>
  <si>
    <t>1.04</t>
  </si>
  <si>
    <t>Tragschicht verdichten, Proctordichte ≥ 98 %, Nachweis</t>
  </si>
  <si>
    <t>2. Pflaster- und Wegebauarbeiten</t>
  </si>
  <si>
    <t>2.01</t>
  </si>
  <si>
    <t>Schottertragschicht einbauen u. verdichten, d = 20 cm, KG 0/32</t>
  </si>
  <si>
    <t>2.02</t>
  </si>
  <si>
    <t>Betonpflaster grau 10×20×8 cm, Reihenverband, inkl. Bettung</t>
  </si>
  <si>
    <t>2.03</t>
  </si>
  <si>
    <t>Granitbordstein 8/10×25 cm, setzen inkl. Betonbett</t>
  </si>
  <si>
    <t>lfm</t>
  </si>
  <si>
    <t>2.04</t>
  </si>
  <si>
    <t>Fugensand einschlämmen u. Pflasterfläche abkehren</t>
  </si>
  <si>
    <t>3. Entwässerungs- und Tiefbauarbeiten</t>
  </si>
  <si>
    <t>3.01</t>
  </si>
  <si>
    <t>Rigolenschacht DN 600, Beton, inkl. Aushub u. Einbau</t>
  </si>
  <si>
    <t>Stk</t>
  </si>
  <si>
    <t>3.02</t>
  </si>
  <si>
    <t>Drainagerohr DN 150 PE, inkl. Kiesbettung u. Verfüllung</t>
  </si>
  <si>
    <t>3.03</t>
  </si>
  <si>
    <t>Sinkkastenabdeckung Gussrahmen, einbauen</t>
  </si>
  <si>
    <t>4. Begrünungsarbeiten</t>
  </si>
  <si>
    <t>4.01</t>
  </si>
  <si>
    <t>Oberboden einbauen, d = 20 cm, organisch aufbereitet</t>
  </si>
  <si>
    <t>4.02</t>
  </si>
  <si>
    <t>Rasenansaat inkl. Bodenlockerung, Saatgut, 1× Anwässern</t>
  </si>
  <si>
    <t>4.03</t>
  </si>
  <si>
    <t>Baumpflanzung Straßenbaum, StU 18–20, inkl. Pflanzgrube</t>
  </si>
  <si>
    <t>ANGEBOTSSUMME NETTO (ohne Umsatzsteuer)</t>
  </si>
  <si>
    <t>Umsatzsteuer 19 %</t>
  </si>
  <si>
    <t>ANGEBOTSSUMME BRUTTO (inkl. 19 % USt.)</t>
  </si>
  <si>
    <t>Ort, Datum</t>
  </si>
  <si>
    <t>Firmenstempel</t>
  </si>
  <si>
    <t>Unterschrift (rechtsgültig)</t>
  </si>
  <si>
    <t>________________________</t>
  </si>
  <si>
    <t>LEGENDE:  🟡 Gelb = Eingabefelder (manuell ausfüllen)   🔵 Blau-hell = Berechnete Felder (automatisch)   🟢 Mint = Gesamtpreise (automatisch)   Zuschläge BGK / AGK / W+G werden zentral in Zeile 7 festgelegt und automatisch auf alle Positionen angewendet.</t>
  </si>
  <si>
    <t>EINZELKOSTEN DER TEILLEISTUNGEN (EKT)  ·  Detailkalkulation</t>
  </si>
  <si>
    <t>Dieses Blatt dient der detaillierten Aufschlüsselung der Einzelkosten je Position. Die Ergebnisse werden in Formblatt 223 übertragen.</t>
  </si>
  <si>
    <t>Bezeichnung</t>
  </si>
  <si>
    <t>EKT gesamt
[€/ME]</t>
  </si>
  <si>
    <t>Aufbruch Betonpflaster</t>
  </si>
  <si>
    <t>Oberboden abtragen</t>
  </si>
  <si>
    <t>Bodenaushub, abfahren + entsorgen</t>
  </si>
  <si>
    <t>Tragschicht verdichten</t>
  </si>
  <si>
    <t>Schottertragschicht einbauen</t>
  </si>
  <si>
    <t>Betonpflaster 10×20×8 cm verlegen</t>
  </si>
  <si>
    <t>Granitbordstein setzen</t>
  </si>
  <si>
    <t>Fugensand einschlämmen</t>
  </si>
  <si>
    <t>Rigolenschacht DN 600 einbauen</t>
  </si>
  <si>
    <t>Drainagerohr DN 150 verlegen</t>
  </si>
  <si>
    <t>Sinkkastenabdeckung einbauen</t>
  </si>
  <si>
    <t>Oberboden einbauen d=20 cm</t>
  </si>
  <si>
    <t>Rasenansaat inkl. Zubehör</t>
  </si>
  <si>
    <t>Baumpflanzung Straßenbaum StU 18–20</t>
  </si>
  <si>
    <t>SUMME EINZELKOSTEN DER TEILLEISTUNGEN (EKT)</t>
  </si>
  <si>
    <t>ZUSCHLAGSÄTZE  ·  Kalkulationsgrundlage gemäß EFB 221 / 222</t>
  </si>
  <si>
    <t>Die hier eingetragenen Zuschlagsätze werden automatisch in Formblatt 223 übernommen. Bitte nur in den gelb markierten Feldern ändern.</t>
  </si>
  <si>
    <t>Zuschlagsart</t>
  </si>
  <si>
    <t>Satz (%)</t>
  </si>
  <si>
    <t>Betrag (€)</t>
  </si>
  <si>
    <t>Hinweis</t>
  </si>
  <si>
    <t>Baustellengemeinkosten (BGK)</t>
  </si>
  <si>
    <t>→ Bezug: Formblatt 223, Zeile 7</t>
  </si>
  <si>
    <t>Kosten der Baustelleneinrichtung, Vorhaltung, Räumung</t>
  </si>
  <si>
    <t>Allgemeine Geschäftskosten (AGK)</t>
  </si>
  <si>
    <t>Verwaltung, Geschäftsführung, nicht zuordenbare Fixkosten</t>
  </si>
  <si>
    <t>Wagnis und Gewinn (W+G)</t>
  </si>
  <si>
    <t>Betriebsbezogenes u. leistungsbez. Wagnis + Unternehmensgewinn</t>
  </si>
  <si>
    <t>Umsatzsteuer (USt.)</t>
  </si>
  <si>
    <t>Gesetzlicher USt.-Satz DE (2026) – nicht ändern</t>
  </si>
  <si>
    <t>RECHTLICHE HINWEISE &amp; VERWENDUNGSZWECK</t>
  </si>
  <si>
    <t>• Das Formblatt 223 (EFB-Preis 223) ist Bestandteil der Vergabeunterlagen gemäß VHB-Bund.</t>
  </si>
  <si>
    <t>• Es ist nur auf gesondertes Verlangen der Vergabestelle mit dem Angebot einzureichen.</t>
  </si>
  <si>
    <t>• Bei Angebotssummen &gt; 50.000 € sind wichtige preisbestimmende Positionen aufzugliedern.</t>
  </si>
  <si>
    <t>• Bei Angebotssummen &gt; 100.000 € ist die vollständige Aufgliederung aller Einheitspreise erforderlich.</t>
  </si>
  <si>
    <t>• Das Formblatt wird NICHT Vertragsbestandteil. Es dient ausschließlich der Angebotsprüfung.</t>
  </si>
  <si>
    <t>• Für Nachtragskalkulation ist ausschließlich die hinterlegte Urkalkulation maßgeblich.</t>
  </si>
  <si>
    <t>• Alle Preisangaben verstehen sich ohne Umsatzsteuer, sofern nicht anders angegeben.</t>
  </si>
  <si>
    <t>• Fehlende oder unvollständige Angaben können zum Ausschluss des Angebots führen.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</si>
</sst>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0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i/>
      <sz val="10"/>
      <color rgb="FFFFFFFF"/>
      <name val="Calibri"/>
      <charset val="1"/>
    </font>
    <font>
      <sz val="9"/>
      <color rgb="FF1B2A4A"/>
      <name val="Calibri"/>
      <charset val="1"/>
    </font>
    <font>
      <b/>
      <sz val="8"/>
      <color rgb="FF2E5F8A"/>
      <name val="Calibri"/>
      <charset val="1"/>
    </font>
    <font>
      <b/>
      <sz val="9"/>
      <color rgb="FFFFFFFF"/>
      <name val="Calibri"/>
      <charset val="1"/>
    </font>
    <font>
      <b/>
      <sz val="8"/>
      <color rgb="FFFFFFFF"/>
      <name val="Calibri"/>
      <charset val="1"/>
    </font>
    <font>
      <i/>
      <sz val="8"/>
      <color rgb="FF2E5F8A"/>
      <name val="Calibri"/>
      <charset val="1"/>
    </font>
    <font>
      <b/>
      <sz val="10"/>
      <color rgb="FFE07B2A"/>
      <name val="Calibri"/>
      <charset val="1"/>
    </font>
    <font>
      <b/>
      <sz val="10"/>
      <color rgb="FFFFFFFF"/>
      <name val="Calibri"/>
      <charset val="1"/>
    </font>
    <font>
      <b/>
      <sz val="9"/>
      <color rgb="FF2E5F8A"/>
      <name val="Calibri"/>
      <charset val="1"/>
    </font>
    <font>
      <i/>
      <sz val="9"/>
      <color rgb="FF2E5F8A"/>
      <name val="Calibri"/>
      <charset val="1"/>
    </font>
    <font>
      <b/>
      <sz val="9"/>
      <color rgb="FF1B2A4A"/>
      <name val="Calibri"/>
      <charset val="1"/>
    </font>
    <font>
      <b/>
      <sz val="11"/>
      <color rgb="FFFFFFFF"/>
      <name val="Calibri"/>
      <charset val="1"/>
    </font>
    <font>
      <b/>
      <sz val="12"/>
      <color rgb="FFFFFFFF"/>
      <name val="Calibri"/>
      <charset val="1"/>
    </font>
    <font>
      <sz val="10"/>
      <color rgb="FF1B2A4A"/>
      <name val="Calibri"/>
      <charset val="1"/>
    </font>
    <font>
      <b/>
      <sz val="10"/>
      <color rgb="FF1B2A4A"/>
      <name val="Calibri"/>
      <charset val="1"/>
    </font>
    <font>
      <sz val="8"/>
      <color rgb="FFCDD5E0"/>
      <name val="Calibri"/>
      <charset val="1"/>
    </font>
    <font>
      <b/>
      <sz val="14"/>
      <color rgb="FFFFFFFF"/>
      <name val="Calibri"/>
      <charset val="1"/>
    </font>
    <font>
      <b/>
      <sz val="11"/>
      <color rgb="FFE07B2A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2E5F8A"/>
        <bgColor rgb="FF0066CC"/>
      </patternFill>
    </fill>
    <fill>
      <patternFill patternType="solid">
        <fgColor rgb="FFF2F4F7"/>
        <bgColor rgb="FFE8F5F0"/>
      </patternFill>
    </fill>
    <fill>
      <patternFill patternType="solid">
        <fgColor rgb="FFFFF3CD"/>
        <bgColor rgb="FFF2F4F7"/>
      </patternFill>
    </fill>
    <fill>
      <patternFill patternType="solid">
        <fgColor rgb="FFFFFFFF"/>
        <bgColor rgb="FFF2F4F7"/>
      </patternFill>
    </fill>
    <fill>
      <patternFill patternType="solid">
        <fgColor rgb="FFD6E8F5"/>
        <bgColor rgb="FFE8F5F0"/>
      </patternFill>
    </fill>
    <fill>
      <patternFill patternType="solid">
        <fgColor rgb="FFE8F5F0"/>
        <bgColor rgb="FFF2F4F7"/>
      </patternFill>
    </fill>
    <fill>
      <patternFill patternType="solid">
        <fgColor rgb="FFE07B2A"/>
        <bgColor rgb="FFFF9900"/>
      </patternFill>
    </fill>
  </fills>
  <borders count="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rgb="FFCDD5E0"/>
      </left>
      <right style="thin">
        <color rgb="FFCDD5E0"/>
      </right>
      <top style="thin">
        <color rgb="FFCDD5E0"/>
      </top>
      <bottom style="thin">
        <color rgb="FFCDD5E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CDD5E0"/>
      </left>
      <right/>
      <top style="thin">
        <color rgb="FFCDD5E0"/>
      </top>
      <bottom style="thin">
        <color rgb="FFCDD5E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7" fillId="0" borderId="0" xfId="0" applyFont="1" applyAlignment="1">
      <alignment horizontal="center" vertical="top"/>
    </xf>
    <xf numFmtId="0" fontId="0" fillId="4" borderId="4" xfId="0" applyFill="1" applyBorder="1"/>
    <xf numFmtId="0" fontId="4" fillId="0" borderId="0" xfId="0" applyFont="1" applyAlignment="1">
      <alignment horizontal="center" vertical="center"/>
    </xf>
    <xf numFmtId="0" fontId="14" fillId="9" borderId="4" xfId="0" applyFont="1" applyFill="1" applyBorder="1" applyAlignment="1">
      <alignment horizontal="right" vertical="center" indent="1"/>
    </xf>
    <xf numFmtId="0" fontId="15" fillId="4" borderId="4" xfId="0" applyFont="1" applyFill="1" applyBorder="1" applyAlignment="1">
      <alignment horizontal="right" vertical="center" indent="1"/>
    </xf>
    <xf numFmtId="0" fontId="13" fillId="2" borderId="4" xfId="0" applyFont="1" applyFill="1" applyBorder="1" applyAlignment="1">
      <alignment horizontal="right" vertical="center" indent="1"/>
    </xf>
    <xf numFmtId="0" fontId="9" fillId="3" borderId="4" xfId="0" applyFont="1" applyFill="1" applyBorder="1" applyAlignment="1">
      <alignment horizontal="left" vertical="center" indent="1"/>
    </xf>
    <xf numFmtId="0" fontId="0" fillId="4" borderId="2" xfId="0" applyFill="1" applyBorder="1"/>
    <xf numFmtId="0" fontId="7" fillId="4" borderId="2" xfId="0" applyFont="1" applyFill="1" applyBorder="1" applyAlignment="1">
      <alignment horizontal="left" vertical="center" wrapText="1"/>
    </xf>
    <xf numFmtId="0" fontId="0" fillId="3" borderId="2" xfId="0" applyFill="1" applyBorder="1"/>
    <xf numFmtId="0" fontId="5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0" fillId="3" borderId="2" xfId="0" applyFill="1" applyBorder="1"/>
    <xf numFmtId="0" fontId="6" fillId="3" borderId="2" xfId="0" applyFont="1" applyFill="1" applyBorder="1" applyAlignment="1">
      <alignment horizontal="center" vertical="center" wrapText="1"/>
    </xf>
    <xf numFmtId="10" fontId="8" fillId="5" borderId="2" xfId="0" applyNumberFormat="1" applyFont="1" applyFill="1" applyBorder="1" applyAlignment="1">
      <alignment horizontal="center" vertical="center"/>
    </xf>
    <xf numFmtId="0" fontId="0" fillId="4" borderId="2" xfId="0" applyFill="1" applyBorder="1"/>
    <xf numFmtId="0" fontId="5" fillId="2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 indent="1"/>
    </xf>
    <xf numFmtId="4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0" fontId="11" fillId="6" borderId="2" xfId="0" applyNumberFormat="1" applyFont="1" applyFill="1" applyBorder="1" applyAlignment="1">
      <alignment horizontal="center" vertical="center"/>
    </xf>
    <xf numFmtId="164" fontId="12" fillId="7" borderId="2" xfId="0" applyNumberFormat="1" applyFont="1" applyFill="1" applyBorder="1" applyAlignment="1">
      <alignment horizontal="center" vertical="center"/>
    </xf>
    <xf numFmtId="164" fontId="12" fillId="8" borderId="2" xfId="0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wrapText="1" indent="1"/>
    </xf>
    <xf numFmtId="4" fontId="3" fillId="7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10" fontId="11" fillId="7" borderId="2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right" vertical="center"/>
    </xf>
    <xf numFmtId="164" fontId="16" fillId="4" borderId="2" xfId="0" applyNumberFormat="1" applyFont="1" applyFill="1" applyBorder="1" applyAlignment="1">
      <alignment horizontal="right" vertical="center"/>
    </xf>
    <xf numFmtId="0" fontId="0" fillId="9" borderId="2" xfId="0" applyFill="1" applyBorder="1"/>
    <xf numFmtId="164" fontId="14" fillId="9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indent="1"/>
    </xf>
    <xf numFmtId="164" fontId="12" fillId="7" borderId="2" xfId="0" applyNumberFormat="1" applyFont="1" applyFill="1" applyBorder="1" applyAlignment="1">
      <alignment horizontal="right" vertical="center"/>
    </xf>
    <xf numFmtId="0" fontId="12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left" vertical="center" indent="1"/>
    </xf>
    <xf numFmtId="10" fontId="19" fillId="5" borderId="2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left" vertical="center" indent="1"/>
    </xf>
    <xf numFmtId="0" fontId="7" fillId="6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indent="1"/>
    </xf>
    <xf numFmtId="0" fontId="3" fillId="6" borderId="4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D"/>
      <rgbColor rgb="FFE8F5F0"/>
      <rgbColor rgb="FF660066"/>
      <rgbColor rgb="FFFF8080"/>
      <rgbColor rgb="FF0066CC"/>
      <rgbColor rgb="FFCD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8F5"/>
      <rgbColor rgb="FFF2F4F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07B2A"/>
      <rgbColor rgb="FF2E5F8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35" sqref="K35:O35"/>
    </sheetView>
  </sheetViews>
  <sheetFormatPr baseColWidth="10" defaultColWidth="8.7109375" defaultRowHeight="15" x14ac:dyDescent="0.25"/>
  <cols>
    <col min="1" max="1" width="4" bestFit="1" customWidth="1"/>
    <col min="2" max="2" width="30.28515625" bestFit="1" customWidth="1"/>
    <col min="3" max="3" width="5.85546875" bestFit="1" customWidth="1"/>
    <col min="4" max="4" width="3.5703125" bestFit="1" customWidth="1"/>
    <col min="5" max="5" width="8.28515625" customWidth="1"/>
    <col min="6" max="6" width="9" bestFit="1" customWidth="1"/>
    <col min="7" max="7" width="9.140625" bestFit="1" customWidth="1"/>
    <col min="8" max="9" width="10.5703125" bestFit="1" customWidth="1"/>
    <col min="10" max="10" width="9.5703125" bestFit="1" customWidth="1"/>
    <col min="11" max="13" width="8.85546875" bestFit="1" customWidth="1"/>
    <col min="14" max="14" width="10" bestFit="1" customWidth="1"/>
    <col min="15" max="15" width="13" customWidth="1"/>
  </cols>
  <sheetData>
    <row r="1" spans="1:15" ht="9.75" customHeight="1" x14ac:dyDescent="0.25"/>
    <row r="2" spans="1:15" ht="39.7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8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5" customHeight="1" x14ac:dyDescent="0.25">
      <c r="A4" s="15"/>
      <c r="B4" s="12" t="s">
        <v>2</v>
      </c>
      <c r="C4" s="12"/>
      <c r="D4" s="12" t="s">
        <v>3</v>
      </c>
      <c r="E4" s="12"/>
      <c r="F4" s="12"/>
      <c r="G4" s="12" t="s">
        <v>4</v>
      </c>
      <c r="H4" s="12"/>
      <c r="I4" s="12"/>
      <c r="J4" s="12"/>
      <c r="K4" s="12"/>
      <c r="L4" s="12" t="s">
        <v>5</v>
      </c>
      <c r="M4" s="12"/>
      <c r="N4" s="12"/>
      <c r="O4" s="12"/>
    </row>
    <row r="5" spans="1:15" ht="15" customHeight="1" x14ac:dyDescent="0.25">
      <c r="A5" s="15"/>
      <c r="B5" s="12" t="s">
        <v>6</v>
      </c>
      <c r="C5" s="12"/>
      <c r="D5" s="12" t="s">
        <v>7</v>
      </c>
      <c r="E5" s="12"/>
      <c r="F5" s="12"/>
      <c r="G5" s="12" t="s">
        <v>8</v>
      </c>
      <c r="H5" s="12"/>
      <c r="I5" s="12"/>
      <c r="J5" s="12"/>
      <c r="K5" s="12"/>
      <c r="L5" s="12" t="s">
        <v>9</v>
      </c>
      <c r="M5" s="12"/>
      <c r="N5" s="12"/>
      <c r="O5" s="12"/>
    </row>
    <row r="6" spans="1:15" ht="34.5" customHeight="1" x14ac:dyDescent="0.25">
      <c r="A6" s="11" t="s">
        <v>10</v>
      </c>
      <c r="B6" s="11"/>
      <c r="C6" s="11"/>
      <c r="D6" s="11"/>
      <c r="E6" s="11"/>
      <c r="F6" s="16"/>
      <c r="G6" s="16"/>
      <c r="H6" s="16"/>
      <c r="I6" s="16"/>
      <c r="J6" s="16"/>
      <c r="K6" s="17" t="s">
        <v>11</v>
      </c>
      <c r="L6" s="17" t="s">
        <v>12</v>
      </c>
      <c r="M6" s="17" t="s">
        <v>13</v>
      </c>
      <c r="N6" s="10"/>
      <c r="O6" s="10"/>
    </row>
    <row r="7" spans="1:15" ht="34.5" customHeight="1" x14ac:dyDescent="0.25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18">
        <v>9.5000000000000001E-2</v>
      </c>
      <c r="L7" s="18">
        <v>0.06</v>
      </c>
      <c r="M7" s="18">
        <v>4.4999999999999998E-2</v>
      </c>
      <c r="N7" s="8"/>
      <c r="O7" s="8"/>
    </row>
    <row r="8" spans="1:15" ht="39.75" customHeight="1" x14ac:dyDescent="0.25">
      <c r="A8" s="20" t="s">
        <v>15</v>
      </c>
      <c r="B8" s="20" t="s">
        <v>16</v>
      </c>
      <c r="C8" s="20" t="s">
        <v>17</v>
      </c>
      <c r="D8" s="20" t="s">
        <v>18</v>
      </c>
      <c r="E8" s="20" t="s">
        <v>19</v>
      </c>
      <c r="F8" s="20" t="s">
        <v>20</v>
      </c>
      <c r="G8" s="20" t="s">
        <v>21</v>
      </c>
      <c r="H8" s="20" t="s">
        <v>22</v>
      </c>
      <c r="I8" s="20" t="s">
        <v>23</v>
      </c>
      <c r="J8" s="20" t="s">
        <v>24</v>
      </c>
      <c r="K8" s="20" t="s">
        <v>25</v>
      </c>
      <c r="L8" s="20" t="s">
        <v>26</v>
      </c>
      <c r="M8" s="20" t="s">
        <v>27</v>
      </c>
      <c r="N8" s="20" t="s">
        <v>28</v>
      </c>
      <c r="O8" s="20" t="s">
        <v>29</v>
      </c>
    </row>
    <row r="9" spans="1:15" ht="19.5" customHeight="1" x14ac:dyDescent="0.25">
      <c r="A9" s="7" t="s">
        <v>30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27.75" customHeight="1" x14ac:dyDescent="0.25">
      <c r="A10" s="21" t="s">
        <v>31</v>
      </c>
      <c r="B10" s="22" t="s">
        <v>32</v>
      </c>
      <c r="C10" s="23">
        <v>280</v>
      </c>
      <c r="D10" s="24" t="s">
        <v>33</v>
      </c>
      <c r="E10" s="25">
        <v>0.45</v>
      </c>
      <c r="F10" s="26">
        <v>18.5</v>
      </c>
      <c r="G10" s="26">
        <v>2.8</v>
      </c>
      <c r="H10" s="26">
        <v>4.2</v>
      </c>
      <c r="I10" s="26">
        <v>1.1000000000000001</v>
      </c>
      <c r="J10" s="26">
        <v>0</v>
      </c>
      <c r="K10" s="27">
        <f>$K$7</f>
        <v>9.5000000000000001E-2</v>
      </c>
      <c r="L10" s="27">
        <f>$L$7</f>
        <v>0.06</v>
      </c>
      <c r="M10" s="27">
        <f>$M$7</f>
        <v>4.4999999999999998E-2</v>
      </c>
      <c r="N10" s="28">
        <f>(F10+G10+H10+I10+J10)*(1+K10+L10+M10)</f>
        <v>31.92</v>
      </c>
      <c r="O10" s="29">
        <f>C10*N10</f>
        <v>8937.6</v>
      </c>
    </row>
    <row r="11" spans="1:15" ht="27.75" customHeight="1" x14ac:dyDescent="0.25">
      <c r="A11" s="30" t="s">
        <v>34</v>
      </c>
      <c r="B11" s="31" t="s">
        <v>35</v>
      </c>
      <c r="C11" s="32">
        <v>420</v>
      </c>
      <c r="D11" s="33" t="s">
        <v>33</v>
      </c>
      <c r="E11" s="25">
        <v>0.3</v>
      </c>
      <c r="F11" s="26">
        <v>15.8</v>
      </c>
      <c r="G11" s="26">
        <v>0</v>
      </c>
      <c r="H11" s="26">
        <v>3.5</v>
      </c>
      <c r="I11" s="26">
        <v>0.8</v>
      </c>
      <c r="J11" s="26">
        <v>0</v>
      </c>
      <c r="K11" s="34">
        <f>$K$7</f>
        <v>9.5000000000000001E-2</v>
      </c>
      <c r="L11" s="34">
        <f>$L$7</f>
        <v>0.06</v>
      </c>
      <c r="M11" s="34">
        <f>$M$7</f>
        <v>4.4999999999999998E-2</v>
      </c>
      <c r="N11" s="28">
        <f>(F11+G11+H11+I11+J11)*(1+K11+L11+M11)</f>
        <v>24.12</v>
      </c>
      <c r="O11" s="29">
        <f>C11*N11</f>
        <v>10130.4</v>
      </c>
    </row>
    <row r="12" spans="1:15" ht="27.75" customHeight="1" x14ac:dyDescent="0.25">
      <c r="A12" s="21" t="s">
        <v>36</v>
      </c>
      <c r="B12" s="22" t="s">
        <v>37</v>
      </c>
      <c r="C12" s="23">
        <v>165</v>
      </c>
      <c r="D12" s="24" t="s">
        <v>38</v>
      </c>
      <c r="E12" s="25">
        <v>0.55000000000000004</v>
      </c>
      <c r="F12" s="26">
        <v>22.4</v>
      </c>
      <c r="G12" s="26">
        <v>0</v>
      </c>
      <c r="H12" s="26">
        <v>8.6</v>
      </c>
      <c r="I12" s="26">
        <v>1.2</v>
      </c>
      <c r="J12" s="26">
        <v>0</v>
      </c>
      <c r="K12" s="27">
        <f>$K$7</f>
        <v>9.5000000000000001E-2</v>
      </c>
      <c r="L12" s="27">
        <f>$L$7</f>
        <v>0.06</v>
      </c>
      <c r="M12" s="27">
        <f>$M$7</f>
        <v>4.4999999999999998E-2</v>
      </c>
      <c r="N12" s="28">
        <f>(F12+G12+H12+I12+J12)*(1+K12+L12+M12)</f>
        <v>38.64</v>
      </c>
      <c r="O12" s="29">
        <f>C12*N12</f>
        <v>6375.6</v>
      </c>
    </row>
    <row r="13" spans="1:15" ht="27.75" customHeight="1" x14ac:dyDescent="0.25">
      <c r="A13" s="30" t="s">
        <v>39</v>
      </c>
      <c r="B13" s="31" t="s">
        <v>40</v>
      </c>
      <c r="C13" s="32">
        <v>420</v>
      </c>
      <c r="D13" s="33" t="s">
        <v>33</v>
      </c>
      <c r="E13" s="25">
        <v>0.25</v>
      </c>
      <c r="F13" s="26">
        <v>16.2</v>
      </c>
      <c r="G13" s="26">
        <v>0</v>
      </c>
      <c r="H13" s="26">
        <v>5.8</v>
      </c>
      <c r="I13" s="26">
        <v>0.6</v>
      </c>
      <c r="J13" s="26">
        <v>0</v>
      </c>
      <c r="K13" s="34">
        <f>$K$7</f>
        <v>9.5000000000000001E-2</v>
      </c>
      <c r="L13" s="34">
        <f>$L$7</f>
        <v>0.06</v>
      </c>
      <c r="M13" s="34">
        <f>$M$7</f>
        <v>4.4999999999999998E-2</v>
      </c>
      <c r="N13" s="28">
        <f>(F13+G13+H13+I13+J13)*(1+K13+L13+M13)</f>
        <v>27.12</v>
      </c>
      <c r="O13" s="29">
        <f>C13*N13</f>
        <v>11390.4</v>
      </c>
    </row>
    <row r="14" spans="1:15" ht="19.5" customHeight="1" x14ac:dyDescent="0.25">
      <c r="A14" s="7" t="s">
        <v>41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27.75" customHeight="1" x14ac:dyDescent="0.25">
      <c r="A15" s="30" t="s">
        <v>42</v>
      </c>
      <c r="B15" s="31" t="s">
        <v>43</v>
      </c>
      <c r="C15" s="32">
        <v>420</v>
      </c>
      <c r="D15" s="33" t="s">
        <v>33</v>
      </c>
      <c r="E15" s="25">
        <v>0.35</v>
      </c>
      <c r="F15" s="26">
        <v>17.600000000000001</v>
      </c>
      <c r="G15" s="26">
        <v>12.5</v>
      </c>
      <c r="H15" s="26">
        <v>4.4000000000000004</v>
      </c>
      <c r="I15" s="26">
        <v>0.9</v>
      </c>
      <c r="J15" s="26">
        <v>0</v>
      </c>
      <c r="K15" s="34">
        <f>$K$7</f>
        <v>9.5000000000000001E-2</v>
      </c>
      <c r="L15" s="34">
        <f>$L$7</f>
        <v>0.06</v>
      </c>
      <c r="M15" s="34">
        <f>$M$7</f>
        <v>4.4999999999999998E-2</v>
      </c>
      <c r="N15" s="28">
        <f>(F15+G15+H15+I15+J15)*(1+K15+L15+M15)</f>
        <v>42.48</v>
      </c>
      <c r="O15" s="29">
        <f>C15*N15</f>
        <v>17841.599999999999</v>
      </c>
    </row>
    <row r="16" spans="1:15" ht="27.75" customHeight="1" x14ac:dyDescent="0.25">
      <c r="A16" s="21" t="s">
        <v>44</v>
      </c>
      <c r="B16" s="22" t="s">
        <v>45</v>
      </c>
      <c r="C16" s="23">
        <v>280</v>
      </c>
      <c r="D16" s="24" t="s">
        <v>33</v>
      </c>
      <c r="E16" s="25">
        <v>1.2</v>
      </c>
      <c r="F16" s="26">
        <v>28.4</v>
      </c>
      <c r="G16" s="26">
        <v>34.799999999999997</v>
      </c>
      <c r="H16" s="26">
        <v>2.2000000000000002</v>
      </c>
      <c r="I16" s="26">
        <v>1.5</v>
      </c>
      <c r="J16" s="26">
        <v>0</v>
      </c>
      <c r="K16" s="27">
        <f>$K$7</f>
        <v>9.5000000000000001E-2</v>
      </c>
      <c r="L16" s="27">
        <f>$L$7</f>
        <v>0.06</v>
      </c>
      <c r="M16" s="27">
        <f>$M$7</f>
        <v>4.4999999999999998E-2</v>
      </c>
      <c r="N16" s="28">
        <f>(F16+G16+H16+I16+J16)*(1+K16+L16+M16)</f>
        <v>80.279999999999987</v>
      </c>
      <c r="O16" s="29">
        <f>C16*N16</f>
        <v>22478.399999999998</v>
      </c>
    </row>
    <row r="17" spans="1:15" ht="27.75" customHeight="1" x14ac:dyDescent="0.25">
      <c r="A17" s="30" t="s">
        <v>46</v>
      </c>
      <c r="B17" s="31" t="s">
        <v>47</v>
      </c>
      <c r="C17" s="32">
        <v>115</v>
      </c>
      <c r="D17" s="33" t="s">
        <v>48</v>
      </c>
      <c r="E17" s="25">
        <v>0.8</v>
      </c>
      <c r="F17" s="26">
        <v>22.8</v>
      </c>
      <c r="G17" s="26">
        <v>28.6</v>
      </c>
      <c r="H17" s="26">
        <v>1.8</v>
      </c>
      <c r="I17" s="26">
        <v>1.2</v>
      </c>
      <c r="J17" s="26">
        <v>0</v>
      </c>
      <c r="K17" s="34">
        <f>$K$7</f>
        <v>9.5000000000000001E-2</v>
      </c>
      <c r="L17" s="34">
        <f>$L$7</f>
        <v>0.06</v>
      </c>
      <c r="M17" s="34">
        <f>$M$7</f>
        <v>4.4999999999999998E-2</v>
      </c>
      <c r="N17" s="28">
        <f>(F17+G17+H17+I17+J17)*(1+K17+L17+M17)</f>
        <v>65.28</v>
      </c>
      <c r="O17" s="29">
        <f>C17*N17</f>
        <v>7507.2</v>
      </c>
    </row>
    <row r="18" spans="1:15" ht="27.75" customHeight="1" x14ac:dyDescent="0.25">
      <c r="A18" s="21" t="s">
        <v>49</v>
      </c>
      <c r="B18" s="22" t="s">
        <v>50</v>
      </c>
      <c r="C18" s="23">
        <v>280</v>
      </c>
      <c r="D18" s="24" t="s">
        <v>33</v>
      </c>
      <c r="E18" s="25">
        <v>0.15</v>
      </c>
      <c r="F18" s="26">
        <v>12.4</v>
      </c>
      <c r="G18" s="26">
        <v>1.8</v>
      </c>
      <c r="H18" s="26">
        <v>0.6</v>
      </c>
      <c r="I18" s="26">
        <v>0.4</v>
      </c>
      <c r="J18" s="26">
        <v>0</v>
      </c>
      <c r="K18" s="27">
        <f>$K$7</f>
        <v>9.5000000000000001E-2</v>
      </c>
      <c r="L18" s="27">
        <f>$L$7</f>
        <v>0.06</v>
      </c>
      <c r="M18" s="27">
        <f>$M$7</f>
        <v>4.4999999999999998E-2</v>
      </c>
      <c r="N18" s="28">
        <f>(F18+G18+H18+I18+J18)*(1+K18+L18+M18)</f>
        <v>18.240000000000002</v>
      </c>
      <c r="O18" s="29">
        <f>C18*N18</f>
        <v>5107.2000000000007</v>
      </c>
    </row>
    <row r="19" spans="1:15" ht="19.5" customHeight="1" x14ac:dyDescent="0.25">
      <c r="A19" s="7" t="s">
        <v>51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27.75" customHeight="1" x14ac:dyDescent="0.25">
      <c r="A20" s="21" t="s">
        <v>52</v>
      </c>
      <c r="B20" s="22" t="s">
        <v>53</v>
      </c>
      <c r="C20" s="23">
        <v>4</v>
      </c>
      <c r="D20" s="24" t="s">
        <v>54</v>
      </c>
      <c r="E20" s="25">
        <v>6.5</v>
      </c>
      <c r="F20" s="26">
        <v>32.6</v>
      </c>
      <c r="G20" s="26">
        <v>485</v>
      </c>
      <c r="H20" s="26">
        <v>18.399999999999999</v>
      </c>
      <c r="I20" s="26">
        <v>8.1999999999999993</v>
      </c>
      <c r="J20" s="26">
        <v>0</v>
      </c>
      <c r="K20" s="27">
        <f>$K$7</f>
        <v>9.5000000000000001E-2</v>
      </c>
      <c r="L20" s="27">
        <f>$L$7</f>
        <v>0.06</v>
      </c>
      <c r="M20" s="27">
        <f>$M$7</f>
        <v>4.4999999999999998E-2</v>
      </c>
      <c r="N20" s="28">
        <f>(F20+G20+H20+I20+J20)*(1+K20+L20+M20)</f>
        <v>653.04000000000008</v>
      </c>
      <c r="O20" s="29">
        <f>C20*N20</f>
        <v>2612.1600000000003</v>
      </c>
    </row>
    <row r="21" spans="1:15" ht="27.75" customHeight="1" x14ac:dyDescent="0.25">
      <c r="A21" s="30" t="s">
        <v>55</v>
      </c>
      <c r="B21" s="31" t="s">
        <v>56</v>
      </c>
      <c r="C21" s="32">
        <v>95</v>
      </c>
      <c r="D21" s="33" t="s">
        <v>48</v>
      </c>
      <c r="E21" s="25">
        <v>1.1000000000000001</v>
      </c>
      <c r="F21" s="26">
        <v>24.8</v>
      </c>
      <c r="G21" s="26">
        <v>22.4</v>
      </c>
      <c r="H21" s="26">
        <v>5.6</v>
      </c>
      <c r="I21" s="26">
        <v>2.1</v>
      </c>
      <c r="J21" s="26">
        <v>0</v>
      </c>
      <c r="K21" s="34">
        <f>$K$7</f>
        <v>9.5000000000000001E-2</v>
      </c>
      <c r="L21" s="34">
        <f>$L$7</f>
        <v>0.06</v>
      </c>
      <c r="M21" s="34">
        <f>$M$7</f>
        <v>4.4999999999999998E-2</v>
      </c>
      <c r="N21" s="28">
        <f>(F21+G21+H21+I21+J21)*(1+K21+L21+M21)</f>
        <v>65.88000000000001</v>
      </c>
      <c r="O21" s="29">
        <f>C21*N21</f>
        <v>6258.6000000000013</v>
      </c>
    </row>
    <row r="22" spans="1:15" ht="27.75" customHeight="1" x14ac:dyDescent="0.25">
      <c r="A22" s="21" t="s">
        <v>57</v>
      </c>
      <c r="B22" s="22" t="s">
        <v>58</v>
      </c>
      <c r="C22" s="23">
        <v>8</v>
      </c>
      <c r="D22" s="24" t="s">
        <v>54</v>
      </c>
      <c r="E22" s="25">
        <v>1.8</v>
      </c>
      <c r="F22" s="26">
        <v>28.4</v>
      </c>
      <c r="G22" s="26">
        <v>185</v>
      </c>
      <c r="H22" s="26">
        <v>4.2</v>
      </c>
      <c r="I22" s="26">
        <v>3.8</v>
      </c>
      <c r="J22" s="26">
        <v>0</v>
      </c>
      <c r="K22" s="27">
        <f>$K$7</f>
        <v>9.5000000000000001E-2</v>
      </c>
      <c r="L22" s="27">
        <f>$L$7</f>
        <v>0.06</v>
      </c>
      <c r="M22" s="27">
        <f>$M$7</f>
        <v>4.4999999999999998E-2</v>
      </c>
      <c r="N22" s="28">
        <f>(F22+G22+H22+I22+J22)*(1+K22+L22+M22)</f>
        <v>265.68</v>
      </c>
      <c r="O22" s="29">
        <f>C22*N22</f>
        <v>2125.44</v>
      </c>
    </row>
    <row r="23" spans="1:15" ht="19.5" customHeight="1" x14ac:dyDescent="0.25">
      <c r="A23" s="7" t="s">
        <v>59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27.75" customHeight="1" x14ac:dyDescent="0.25">
      <c r="A24" s="21" t="s">
        <v>60</v>
      </c>
      <c r="B24" s="22" t="s">
        <v>61</v>
      </c>
      <c r="C24" s="23">
        <v>180</v>
      </c>
      <c r="D24" s="24" t="s">
        <v>33</v>
      </c>
      <c r="E24" s="25">
        <v>0.4</v>
      </c>
      <c r="F24" s="26">
        <v>16.8</v>
      </c>
      <c r="G24" s="26">
        <v>8.4</v>
      </c>
      <c r="H24" s="26">
        <v>3.8</v>
      </c>
      <c r="I24" s="26">
        <v>0.9</v>
      </c>
      <c r="J24" s="26">
        <v>0</v>
      </c>
      <c r="K24" s="27">
        <f>$K$7</f>
        <v>9.5000000000000001E-2</v>
      </c>
      <c r="L24" s="27">
        <f>$L$7</f>
        <v>0.06</v>
      </c>
      <c r="M24" s="27">
        <f>$M$7</f>
        <v>4.4999999999999998E-2</v>
      </c>
      <c r="N24" s="28">
        <f>(F24+G24+H24+I24+J24)*(1+K24+L24+M24)</f>
        <v>35.880000000000003</v>
      </c>
      <c r="O24" s="29">
        <f>C24*N24</f>
        <v>6458.4000000000005</v>
      </c>
    </row>
    <row r="25" spans="1:15" ht="27.75" customHeight="1" x14ac:dyDescent="0.25">
      <c r="A25" s="30" t="s">
        <v>62</v>
      </c>
      <c r="B25" s="31" t="s">
        <v>63</v>
      </c>
      <c r="C25" s="32">
        <v>180</v>
      </c>
      <c r="D25" s="33" t="s">
        <v>33</v>
      </c>
      <c r="E25" s="25">
        <v>0.25</v>
      </c>
      <c r="F25" s="26">
        <v>14.2</v>
      </c>
      <c r="G25" s="26">
        <v>2.8</v>
      </c>
      <c r="H25" s="26">
        <v>0.6</v>
      </c>
      <c r="I25" s="26">
        <v>0.4</v>
      </c>
      <c r="J25" s="26">
        <v>0</v>
      </c>
      <c r="K25" s="34">
        <f>$K$7</f>
        <v>9.5000000000000001E-2</v>
      </c>
      <c r="L25" s="34">
        <f>$L$7</f>
        <v>0.06</v>
      </c>
      <c r="M25" s="34">
        <f>$M$7</f>
        <v>4.4999999999999998E-2</v>
      </c>
      <c r="N25" s="28">
        <f>(F25+G25+H25+I25+J25)*(1+K25+L25+M25)</f>
        <v>21.599999999999998</v>
      </c>
      <c r="O25" s="29">
        <f>C25*N25</f>
        <v>3887.9999999999995</v>
      </c>
    </row>
    <row r="26" spans="1:15" ht="27.75" customHeight="1" x14ac:dyDescent="0.25">
      <c r="A26" s="21" t="s">
        <v>64</v>
      </c>
      <c r="B26" s="22" t="s">
        <v>65</v>
      </c>
      <c r="C26" s="23">
        <v>6</v>
      </c>
      <c r="D26" s="24" t="s">
        <v>54</v>
      </c>
      <c r="E26" s="25">
        <v>4.5</v>
      </c>
      <c r="F26" s="26">
        <v>36.799999999999997</v>
      </c>
      <c r="G26" s="26">
        <v>320</v>
      </c>
      <c r="H26" s="26">
        <v>8.6</v>
      </c>
      <c r="I26" s="26">
        <v>12.4</v>
      </c>
      <c r="J26" s="26">
        <v>85</v>
      </c>
      <c r="K26" s="27">
        <f>$K$7</f>
        <v>9.5000000000000001E-2</v>
      </c>
      <c r="L26" s="27">
        <f>$L$7</f>
        <v>0.06</v>
      </c>
      <c r="M26" s="27">
        <f>$M$7</f>
        <v>4.4999999999999998E-2</v>
      </c>
      <c r="N26" s="28">
        <f>(F26+G26+H26+I26+J26)*(1+K26+L26+M26)</f>
        <v>555.36</v>
      </c>
      <c r="O26" s="29">
        <f>C26*N26</f>
        <v>3332.16</v>
      </c>
    </row>
    <row r="27" spans="1:15" ht="7.5" customHeight="1" x14ac:dyDescent="0.25"/>
    <row r="28" spans="1:15" ht="21.75" customHeight="1" x14ac:dyDescent="0.25">
      <c r="A28" s="6" t="s">
        <v>66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35">
        <f>IFERROR((N10+N11+N12+N13+N15+N16+N17+N18+N20+N21+N22+N24+N25+N26)/COUNTA(N9:N26),0)</f>
        <v>137.5371428571429</v>
      </c>
      <c r="O28" s="36">
        <f>O10+O11+O12+O13+O15+O16+O17+O18+O20+O21+O22+O24+O25+O26</f>
        <v>114443.16</v>
      </c>
    </row>
    <row r="29" spans="1:15" ht="19.5" customHeight="1" x14ac:dyDescent="0.25">
      <c r="A29" s="5" t="s">
        <v>67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9"/>
      <c r="O29" s="37">
        <f>O28*0.19</f>
        <v>21744.200400000002</v>
      </c>
    </row>
    <row r="30" spans="1:15" ht="24" customHeight="1" x14ac:dyDescent="0.25">
      <c r="A30" s="4" t="s">
        <v>68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38"/>
      <c r="O30" s="39">
        <f>O28+O29</f>
        <v>136187.36040000001</v>
      </c>
    </row>
    <row r="33" spans="1:15" ht="13.5" customHeight="1" x14ac:dyDescent="0.25">
      <c r="A33" s="3" t="s">
        <v>69</v>
      </c>
      <c r="B33" s="3"/>
      <c r="C33" s="3"/>
      <c r="D33" s="3"/>
      <c r="E33" s="3"/>
      <c r="F33" s="3" t="s">
        <v>70</v>
      </c>
      <c r="G33" s="3"/>
      <c r="H33" s="3"/>
      <c r="I33" s="3"/>
      <c r="J33" s="3"/>
      <c r="K33" s="3" t="s">
        <v>71</v>
      </c>
      <c r="L33" s="3"/>
      <c r="M33" s="3"/>
      <c r="N33" s="3"/>
      <c r="O33" s="3"/>
    </row>
    <row r="34" spans="1:15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3.5" customHeight="1" x14ac:dyDescent="0.25">
      <c r="A35" s="1" t="s">
        <v>72</v>
      </c>
      <c r="B35" s="1"/>
      <c r="C35" s="1"/>
      <c r="D35" s="1"/>
      <c r="E35" s="1"/>
      <c r="F35" s="1" t="s">
        <v>72</v>
      </c>
      <c r="G35" s="1"/>
      <c r="H35" s="1"/>
      <c r="I35" s="1"/>
      <c r="J35" s="1"/>
      <c r="K35" s="1" t="s">
        <v>72</v>
      </c>
      <c r="L35" s="1"/>
      <c r="M35" s="1"/>
      <c r="N35" s="1"/>
      <c r="O35" s="1"/>
    </row>
    <row r="38" spans="1:15" ht="18" customHeight="1" x14ac:dyDescent="0.25">
      <c r="A38" s="52" t="s">
        <v>73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31">
    <mergeCell ref="A38:O38"/>
    <mergeCell ref="A34:E34"/>
    <mergeCell ref="F34:J34"/>
    <mergeCell ref="K34:O34"/>
    <mergeCell ref="A35:E35"/>
    <mergeCell ref="F35:J35"/>
    <mergeCell ref="K35:O35"/>
    <mergeCell ref="A23:O23"/>
    <mergeCell ref="A28:M28"/>
    <mergeCell ref="A29:M29"/>
    <mergeCell ref="A30:M30"/>
    <mergeCell ref="A33:E33"/>
    <mergeCell ref="F33:J33"/>
    <mergeCell ref="K33:O33"/>
    <mergeCell ref="A7:J7"/>
    <mergeCell ref="N7:O7"/>
    <mergeCell ref="A9:O9"/>
    <mergeCell ref="A14:O14"/>
    <mergeCell ref="A19:O19"/>
    <mergeCell ref="B5:C5"/>
    <mergeCell ref="D5:F5"/>
    <mergeCell ref="G5:K5"/>
    <mergeCell ref="L5:O5"/>
    <mergeCell ref="A6:E6"/>
    <mergeCell ref="N6:O6"/>
    <mergeCell ref="A2:O2"/>
    <mergeCell ref="A3:O3"/>
    <mergeCell ref="B4:C4"/>
    <mergeCell ref="D4:F4"/>
    <mergeCell ref="G4:K4"/>
    <mergeCell ref="L4:O4"/>
  </mergeCells>
  <pageMargins left="0.5" right="0.5" top="0.6" bottom="0.6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32" customWidth="1"/>
    <col min="3" max="3" width="8" customWidth="1"/>
    <col min="4" max="4" width="6" customWidth="1"/>
    <col min="5" max="8" width="12" customWidth="1"/>
    <col min="9" max="9" width="14" customWidth="1"/>
  </cols>
  <sheetData>
    <row r="1" spans="1:9" ht="36" customHeight="1" x14ac:dyDescent="0.25">
      <c r="A1" s="53" t="s">
        <v>74</v>
      </c>
      <c r="B1" s="53"/>
      <c r="C1" s="53"/>
      <c r="D1" s="53"/>
      <c r="E1" s="53"/>
      <c r="F1" s="53"/>
      <c r="G1" s="53"/>
      <c r="H1" s="53"/>
      <c r="I1" s="53"/>
    </row>
    <row r="2" spans="1:9" ht="15.75" customHeight="1" x14ac:dyDescent="0.25">
      <c r="A2" s="54" t="s">
        <v>75</v>
      </c>
      <c r="B2" s="54"/>
      <c r="C2" s="54"/>
      <c r="D2" s="54"/>
      <c r="E2" s="54"/>
      <c r="F2" s="54"/>
      <c r="G2" s="54"/>
      <c r="H2" s="54"/>
      <c r="I2" s="54"/>
    </row>
    <row r="3" spans="1:9" ht="36" customHeight="1" x14ac:dyDescent="0.25">
      <c r="A3" s="40" t="s">
        <v>15</v>
      </c>
      <c r="B3" s="40" t="s">
        <v>76</v>
      </c>
      <c r="C3" s="40" t="s">
        <v>17</v>
      </c>
      <c r="D3" s="40" t="s">
        <v>18</v>
      </c>
      <c r="E3" s="40" t="s">
        <v>20</v>
      </c>
      <c r="F3" s="40" t="s">
        <v>21</v>
      </c>
      <c r="G3" s="40" t="s">
        <v>22</v>
      </c>
      <c r="H3" s="40" t="s">
        <v>23</v>
      </c>
      <c r="I3" s="40" t="s">
        <v>77</v>
      </c>
    </row>
    <row r="4" spans="1:9" ht="21.75" customHeight="1" x14ac:dyDescent="0.25">
      <c r="A4" s="7" t="s">
        <v>30</v>
      </c>
      <c r="B4" s="7"/>
      <c r="C4" s="7"/>
      <c r="D4" s="7"/>
      <c r="E4" s="7"/>
      <c r="F4" s="7"/>
      <c r="G4" s="7"/>
      <c r="H4" s="7"/>
      <c r="I4" s="7"/>
    </row>
    <row r="5" spans="1:9" ht="21.75" customHeight="1" x14ac:dyDescent="0.25">
      <c r="A5" s="41" t="s">
        <v>31</v>
      </c>
      <c r="B5" s="42" t="s">
        <v>78</v>
      </c>
      <c r="C5" s="23">
        <v>280</v>
      </c>
      <c r="D5" s="24" t="s">
        <v>33</v>
      </c>
      <c r="E5" s="26">
        <v>18.5</v>
      </c>
      <c r="F5" s="26">
        <v>2.8</v>
      </c>
      <c r="G5" s="26">
        <v>4.2</v>
      </c>
      <c r="H5" s="26">
        <v>1.1000000000000001</v>
      </c>
      <c r="I5" s="43">
        <f>E5+F5+G5+H5</f>
        <v>26.6</v>
      </c>
    </row>
    <row r="6" spans="1:9" ht="21.75" customHeight="1" x14ac:dyDescent="0.25">
      <c r="A6" s="44" t="s">
        <v>34</v>
      </c>
      <c r="B6" s="45" t="s">
        <v>79</v>
      </c>
      <c r="C6" s="32">
        <v>420</v>
      </c>
      <c r="D6" s="33" t="s">
        <v>33</v>
      </c>
      <c r="E6" s="26">
        <v>15.8</v>
      </c>
      <c r="F6" s="26">
        <v>0</v>
      </c>
      <c r="G6" s="26">
        <v>3.5</v>
      </c>
      <c r="H6" s="26">
        <v>0.8</v>
      </c>
      <c r="I6" s="43">
        <f>E6+F6+G6+H6</f>
        <v>20.100000000000001</v>
      </c>
    </row>
    <row r="7" spans="1:9" ht="21.75" customHeight="1" x14ac:dyDescent="0.25">
      <c r="A7" s="41" t="s">
        <v>36</v>
      </c>
      <c r="B7" s="42" t="s">
        <v>80</v>
      </c>
      <c r="C7" s="23">
        <v>165</v>
      </c>
      <c r="D7" s="24" t="s">
        <v>38</v>
      </c>
      <c r="E7" s="26">
        <v>22.4</v>
      </c>
      <c r="F7" s="26">
        <v>0</v>
      </c>
      <c r="G7" s="26">
        <v>8.6</v>
      </c>
      <c r="H7" s="26">
        <v>1.2</v>
      </c>
      <c r="I7" s="43">
        <f>E7+F7+G7+H7</f>
        <v>32.200000000000003</v>
      </c>
    </row>
    <row r="8" spans="1:9" ht="21.75" customHeight="1" x14ac:dyDescent="0.25">
      <c r="A8" s="44" t="s">
        <v>39</v>
      </c>
      <c r="B8" s="45" t="s">
        <v>81</v>
      </c>
      <c r="C8" s="32">
        <v>420</v>
      </c>
      <c r="D8" s="33" t="s">
        <v>33</v>
      </c>
      <c r="E8" s="26">
        <v>16.2</v>
      </c>
      <c r="F8" s="26">
        <v>0</v>
      </c>
      <c r="G8" s="26">
        <v>5.8</v>
      </c>
      <c r="H8" s="26">
        <v>0.6</v>
      </c>
      <c r="I8" s="43">
        <f>E8+F8+G8+H8</f>
        <v>22.6</v>
      </c>
    </row>
    <row r="9" spans="1:9" ht="21.75" customHeight="1" x14ac:dyDescent="0.25">
      <c r="A9" s="7" t="s">
        <v>41</v>
      </c>
      <c r="B9" s="7"/>
      <c r="C9" s="7"/>
      <c r="D9" s="7"/>
      <c r="E9" s="7"/>
      <c r="F9" s="7"/>
      <c r="G9" s="7"/>
      <c r="H9" s="7"/>
      <c r="I9" s="7"/>
    </row>
    <row r="10" spans="1:9" ht="21.75" customHeight="1" x14ac:dyDescent="0.25">
      <c r="A10" s="44" t="s">
        <v>42</v>
      </c>
      <c r="B10" s="45" t="s">
        <v>82</v>
      </c>
      <c r="C10" s="32">
        <v>420</v>
      </c>
      <c r="D10" s="33" t="s">
        <v>33</v>
      </c>
      <c r="E10" s="26">
        <v>17.600000000000001</v>
      </c>
      <c r="F10" s="26">
        <v>12.5</v>
      </c>
      <c r="G10" s="26">
        <v>4.4000000000000004</v>
      </c>
      <c r="H10" s="26">
        <v>0.9</v>
      </c>
      <c r="I10" s="43">
        <f>E10+F10+G10+H10</f>
        <v>35.4</v>
      </c>
    </row>
    <row r="11" spans="1:9" ht="21.75" customHeight="1" x14ac:dyDescent="0.25">
      <c r="A11" s="41" t="s">
        <v>44</v>
      </c>
      <c r="B11" s="42" t="s">
        <v>83</v>
      </c>
      <c r="C11" s="23">
        <v>280</v>
      </c>
      <c r="D11" s="24" t="s">
        <v>33</v>
      </c>
      <c r="E11" s="26">
        <v>28.4</v>
      </c>
      <c r="F11" s="26">
        <v>34.799999999999997</v>
      </c>
      <c r="G11" s="26">
        <v>2.2000000000000002</v>
      </c>
      <c r="H11" s="26">
        <v>1.5</v>
      </c>
      <c r="I11" s="43">
        <f>E11+F11+G11+H11</f>
        <v>66.899999999999991</v>
      </c>
    </row>
    <row r="12" spans="1:9" ht="21.75" customHeight="1" x14ac:dyDescent="0.25">
      <c r="A12" s="44" t="s">
        <v>46</v>
      </c>
      <c r="B12" s="45" t="s">
        <v>84</v>
      </c>
      <c r="C12" s="32">
        <v>115</v>
      </c>
      <c r="D12" s="33" t="s">
        <v>48</v>
      </c>
      <c r="E12" s="26">
        <v>22.8</v>
      </c>
      <c r="F12" s="26">
        <v>28.6</v>
      </c>
      <c r="G12" s="26">
        <v>1.8</v>
      </c>
      <c r="H12" s="26">
        <v>1.2</v>
      </c>
      <c r="I12" s="43">
        <f>E12+F12+G12+H12</f>
        <v>54.400000000000006</v>
      </c>
    </row>
    <row r="13" spans="1:9" ht="21.75" customHeight="1" x14ac:dyDescent="0.25">
      <c r="A13" s="41" t="s">
        <v>49</v>
      </c>
      <c r="B13" s="42" t="s">
        <v>85</v>
      </c>
      <c r="C13" s="23">
        <v>280</v>
      </c>
      <c r="D13" s="24" t="s">
        <v>33</v>
      </c>
      <c r="E13" s="26">
        <v>12.4</v>
      </c>
      <c r="F13" s="26">
        <v>1.8</v>
      </c>
      <c r="G13" s="26">
        <v>0.6</v>
      </c>
      <c r="H13" s="26">
        <v>0.4</v>
      </c>
      <c r="I13" s="43">
        <f>E13+F13+G13+H13</f>
        <v>15.200000000000001</v>
      </c>
    </row>
    <row r="14" spans="1:9" ht="21.75" customHeight="1" x14ac:dyDescent="0.25">
      <c r="A14" s="7" t="s">
        <v>51</v>
      </c>
      <c r="B14" s="7"/>
      <c r="C14" s="7"/>
      <c r="D14" s="7"/>
      <c r="E14" s="7"/>
      <c r="F14" s="7"/>
      <c r="G14" s="7"/>
      <c r="H14" s="7"/>
      <c r="I14" s="7"/>
    </row>
    <row r="15" spans="1:9" ht="21.75" customHeight="1" x14ac:dyDescent="0.25">
      <c r="A15" s="41" t="s">
        <v>52</v>
      </c>
      <c r="B15" s="42" t="s">
        <v>86</v>
      </c>
      <c r="C15" s="23">
        <v>4</v>
      </c>
      <c r="D15" s="24" t="s">
        <v>54</v>
      </c>
      <c r="E15" s="26">
        <v>32.6</v>
      </c>
      <c r="F15" s="26">
        <v>485</v>
      </c>
      <c r="G15" s="26">
        <v>18.399999999999999</v>
      </c>
      <c r="H15" s="26">
        <v>8.1999999999999993</v>
      </c>
      <c r="I15" s="43">
        <f>E15+F15+G15+H15</f>
        <v>544.20000000000005</v>
      </c>
    </row>
    <row r="16" spans="1:9" ht="21.75" customHeight="1" x14ac:dyDescent="0.25">
      <c r="A16" s="44" t="s">
        <v>55</v>
      </c>
      <c r="B16" s="45" t="s">
        <v>87</v>
      </c>
      <c r="C16" s="32">
        <v>95</v>
      </c>
      <c r="D16" s="33" t="s">
        <v>48</v>
      </c>
      <c r="E16" s="26">
        <v>24.8</v>
      </c>
      <c r="F16" s="26">
        <v>22.4</v>
      </c>
      <c r="G16" s="26">
        <v>5.6</v>
      </c>
      <c r="H16" s="26">
        <v>2.1</v>
      </c>
      <c r="I16" s="43">
        <f>E16+F16+G16+H16</f>
        <v>54.900000000000006</v>
      </c>
    </row>
    <row r="17" spans="1:9" ht="21.75" customHeight="1" x14ac:dyDescent="0.25">
      <c r="A17" s="41" t="s">
        <v>57</v>
      </c>
      <c r="B17" s="42" t="s">
        <v>88</v>
      </c>
      <c r="C17" s="23">
        <v>8</v>
      </c>
      <c r="D17" s="24" t="s">
        <v>54</v>
      </c>
      <c r="E17" s="26">
        <v>28.4</v>
      </c>
      <c r="F17" s="26">
        <v>185</v>
      </c>
      <c r="G17" s="26">
        <v>4.2</v>
      </c>
      <c r="H17" s="26">
        <v>3.8</v>
      </c>
      <c r="I17" s="43">
        <f>E17+F17+G17+H17</f>
        <v>221.4</v>
      </c>
    </row>
    <row r="18" spans="1:9" ht="21.75" customHeight="1" x14ac:dyDescent="0.25">
      <c r="A18" s="7" t="s">
        <v>59</v>
      </c>
      <c r="B18" s="7"/>
      <c r="C18" s="7"/>
      <c r="D18" s="7"/>
      <c r="E18" s="7"/>
      <c r="F18" s="7"/>
      <c r="G18" s="7"/>
      <c r="H18" s="7"/>
      <c r="I18" s="7"/>
    </row>
    <row r="19" spans="1:9" ht="21.75" customHeight="1" x14ac:dyDescent="0.25">
      <c r="A19" s="41" t="s">
        <v>60</v>
      </c>
      <c r="B19" s="42" t="s">
        <v>89</v>
      </c>
      <c r="C19" s="23">
        <v>180</v>
      </c>
      <c r="D19" s="24" t="s">
        <v>33</v>
      </c>
      <c r="E19" s="26">
        <v>16.8</v>
      </c>
      <c r="F19" s="26">
        <v>8.4</v>
      </c>
      <c r="G19" s="26">
        <v>3.8</v>
      </c>
      <c r="H19" s="26">
        <v>0.9</v>
      </c>
      <c r="I19" s="43">
        <f>E19+F19+G19+H19</f>
        <v>29.900000000000002</v>
      </c>
    </row>
    <row r="20" spans="1:9" ht="21.75" customHeight="1" x14ac:dyDescent="0.25">
      <c r="A20" s="44" t="s">
        <v>62</v>
      </c>
      <c r="B20" s="45" t="s">
        <v>90</v>
      </c>
      <c r="C20" s="32">
        <v>180</v>
      </c>
      <c r="D20" s="33" t="s">
        <v>33</v>
      </c>
      <c r="E20" s="26">
        <v>14.2</v>
      </c>
      <c r="F20" s="26">
        <v>2.8</v>
      </c>
      <c r="G20" s="26">
        <v>0.6</v>
      </c>
      <c r="H20" s="26">
        <v>0.4</v>
      </c>
      <c r="I20" s="43">
        <f>E20+F20+G20+H20</f>
        <v>18</v>
      </c>
    </row>
    <row r="21" spans="1:9" ht="21.75" customHeight="1" x14ac:dyDescent="0.25">
      <c r="A21" s="41" t="s">
        <v>64</v>
      </c>
      <c r="B21" s="42" t="s">
        <v>91</v>
      </c>
      <c r="C21" s="23">
        <v>6</v>
      </c>
      <c r="D21" s="24" t="s">
        <v>54</v>
      </c>
      <c r="E21" s="26">
        <v>36.799999999999997</v>
      </c>
      <c r="F21" s="26">
        <v>320</v>
      </c>
      <c r="G21" s="26">
        <v>8.6</v>
      </c>
      <c r="H21" s="26">
        <v>12.4</v>
      </c>
      <c r="I21" s="43">
        <f>E21+F21+G21+H21</f>
        <v>377.8</v>
      </c>
    </row>
    <row r="23" spans="1:9" ht="21.75" customHeight="1" x14ac:dyDescent="0.25">
      <c r="A23" s="6" t="s">
        <v>92</v>
      </c>
      <c r="B23" s="6"/>
      <c r="C23" s="6"/>
      <c r="D23" s="6"/>
      <c r="E23" s="6"/>
      <c r="F23" s="6"/>
      <c r="G23" s="6"/>
      <c r="H23" s="6"/>
      <c r="I23" s="36">
        <f>I5+I6+I7+I8+I10+I11+I12+I13+I15+I16+I17+I19+I20+I21</f>
        <v>1519.6000000000001</v>
      </c>
    </row>
  </sheetData>
  <mergeCells count="7">
    <mergeCell ref="A18:I18"/>
    <mergeCell ref="A23:H23"/>
    <mergeCell ref="A1:I1"/>
    <mergeCell ref="A2:I2"/>
    <mergeCell ref="A4:I4"/>
    <mergeCell ref="A9:I9"/>
    <mergeCell ref="A14:I14"/>
  </mergeCells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showGridLines="0" zoomScaleNormal="100" workbookViewId="0"/>
  </sheetViews>
  <sheetFormatPr baseColWidth="10" defaultColWidth="8.7109375" defaultRowHeight="15" x14ac:dyDescent="0.25"/>
  <cols>
    <col min="1" max="1" width="40" customWidth="1"/>
    <col min="2" max="3" width="18" customWidth="1"/>
    <col min="4" max="4" width="30" customWidth="1"/>
  </cols>
  <sheetData>
    <row r="1" spans="1:4" ht="36" customHeight="1" x14ac:dyDescent="0.25">
      <c r="A1" s="53" t="s">
        <v>93</v>
      </c>
      <c r="B1" s="53"/>
      <c r="C1" s="53"/>
      <c r="D1" s="53"/>
    </row>
    <row r="2" spans="1:4" ht="18" customHeight="1" x14ac:dyDescent="0.25">
      <c r="A2" s="54" t="s">
        <v>94</v>
      </c>
      <c r="B2" s="54"/>
      <c r="C2" s="54"/>
      <c r="D2" s="54"/>
    </row>
    <row r="3" spans="1:4" ht="27.75" customHeight="1" x14ac:dyDescent="0.25">
      <c r="A3" s="46" t="s">
        <v>95</v>
      </c>
      <c r="B3" s="46" t="s">
        <v>96</v>
      </c>
      <c r="C3" s="46" t="s">
        <v>97</v>
      </c>
      <c r="D3" s="46" t="s">
        <v>98</v>
      </c>
    </row>
    <row r="4" spans="1:4" ht="24" customHeight="1" x14ac:dyDescent="0.25">
      <c r="A4" s="47" t="s">
        <v>99</v>
      </c>
      <c r="B4" s="48">
        <v>9.5000000000000001E-2</v>
      </c>
      <c r="C4" s="49" t="s">
        <v>100</v>
      </c>
      <c r="D4" s="31" t="s">
        <v>101</v>
      </c>
    </row>
    <row r="5" spans="1:4" ht="24" customHeight="1" x14ac:dyDescent="0.25">
      <c r="A5" s="50" t="s">
        <v>102</v>
      </c>
      <c r="B5" s="48">
        <v>0.06</v>
      </c>
      <c r="C5" s="51" t="s">
        <v>100</v>
      </c>
      <c r="D5" s="22" t="s">
        <v>103</v>
      </c>
    </row>
    <row r="6" spans="1:4" ht="24" customHeight="1" x14ac:dyDescent="0.25">
      <c r="A6" s="47" t="s">
        <v>104</v>
      </c>
      <c r="B6" s="48">
        <v>4.4999999999999998E-2</v>
      </c>
      <c r="C6" s="49" t="s">
        <v>100</v>
      </c>
      <c r="D6" s="31" t="s">
        <v>105</v>
      </c>
    </row>
    <row r="7" spans="1:4" ht="24" customHeight="1" x14ac:dyDescent="0.25">
      <c r="A7" s="50" t="s">
        <v>106</v>
      </c>
      <c r="B7" s="48">
        <v>0.19</v>
      </c>
      <c r="C7" s="51" t="s">
        <v>100</v>
      </c>
      <c r="D7" s="22" t="s">
        <v>107</v>
      </c>
    </row>
    <row r="10" spans="1:4" ht="13.5" customHeight="1" x14ac:dyDescent="0.25">
      <c r="A10" s="55" t="s">
        <v>108</v>
      </c>
      <c r="B10" s="55"/>
      <c r="C10" s="55"/>
      <c r="D10" s="55"/>
    </row>
    <row r="11" spans="1:4" ht="19.5" customHeight="1" x14ac:dyDescent="0.25">
      <c r="A11" s="56" t="s">
        <v>109</v>
      </c>
      <c r="B11" s="56"/>
      <c r="C11" s="56"/>
      <c r="D11" s="56"/>
    </row>
    <row r="12" spans="1:4" ht="19.5" customHeight="1" x14ac:dyDescent="0.25">
      <c r="A12" s="57" t="s">
        <v>110</v>
      </c>
      <c r="B12" s="57"/>
      <c r="C12" s="57"/>
      <c r="D12" s="57"/>
    </row>
    <row r="13" spans="1:4" ht="19.5" customHeight="1" x14ac:dyDescent="0.25">
      <c r="A13" s="56" t="s">
        <v>111</v>
      </c>
      <c r="B13" s="56"/>
      <c r="C13" s="56"/>
      <c r="D13" s="56"/>
    </row>
    <row r="14" spans="1:4" ht="19.5" customHeight="1" x14ac:dyDescent="0.25">
      <c r="A14" s="57" t="s">
        <v>112</v>
      </c>
      <c r="B14" s="57"/>
      <c r="C14" s="57"/>
      <c r="D14" s="57"/>
    </row>
    <row r="15" spans="1:4" ht="19.5" customHeight="1" x14ac:dyDescent="0.25">
      <c r="A15" s="56" t="s">
        <v>113</v>
      </c>
      <c r="B15" s="56"/>
      <c r="C15" s="56"/>
      <c r="D15" s="56"/>
    </row>
    <row r="16" spans="1:4" ht="19.5" customHeight="1" x14ac:dyDescent="0.25">
      <c r="A16" s="57" t="s">
        <v>114</v>
      </c>
      <c r="B16" s="57"/>
      <c r="C16" s="57"/>
      <c r="D16" s="57"/>
    </row>
    <row r="17" spans="1:4" ht="19.5" customHeight="1" x14ac:dyDescent="0.25">
      <c r="A17" s="56" t="s">
        <v>115</v>
      </c>
      <c r="B17" s="56"/>
      <c r="C17" s="56"/>
      <c r="D17" s="56"/>
    </row>
    <row r="18" spans="1:4" ht="19.5" customHeight="1" x14ac:dyDescent="0.25">
      <c r="A18" s="57" t="s">
        <v>116</v>
      </c>
      <c r="B18" s="57"/>
      <c r="C18" s="57"/>
      <c r="D18" s="57"/>
    </row>
  </sheetData>
  <mergeCells count="11">
    <mergeCell ref="A18:D18"/>
    <mergeCell ref="A13:D13"/>
    <mergeCell ref="A14:D14"/>
    <mergeCell ref="A15:D15"/>
    <mergeCell ref="A16:D16"/>
    <mergeCell ref="A17:D17"/>
    <mergeCell ref="A1:D1"/>
    <mergeCell ref="A2:D2"/>
    <mergeCell ref="A10:D10"/>
    <mergeCell ref="A11:D11"/>
    <mergeCell ref="A12:D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Formblatt 223</vt:lpstr>
      <vt:lpstr>EKT-Kalkulation</vt:lpstr>
      <vt:lpstr>Zuschlagsätze</vt:lpstr>
      <vt:lpstr>'EKT-Kalkulation'!Drucktitel</vt:lpstr>
      <vt:lpstr>'Formblatt 223'!Drucktitel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2026-07-18T15:46:42Z</dcterms:created>
  <dcterms:modified xsi:type="dcterms:W3CDTF">2026-07-18T16:47:47Z</dcterms:modified>
  <dc:language>en-US</dc:language>
</cp:coreProperties>
</file>