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62D36682-F0B7-4B88-9ADB-CC73A40A3022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Kalkulationsbasis" sheetId="1" r:id="rId1"/>
    <sheet name="Urkalkulation" sheetId="2" r:id="rId2"/>
    <sheet name="Formblatt 223" sheetId="3" r:id="rId3"/>
  </sheets>
  <definedNames>
    <definedName name="_xlnm.Print_Area" localSheetId="2">'Formblatt 223'!$B$1:$K$47</definedName>
    <definedName name="_xlnm.Print_Area" localSheetId="0">Kalkulationsbasis!$B$1:$F$31</definedName>
    <definedName name="_xlnm.Print_Area" localSheetId="1">Urkalkulation!$B$1:$Q$34</definedName>
    <definedName name="_xlnm.Print_Titles" localSheetId="2">'Formblatt 223'!$1:$11</definedName>
    <definedName name="_xlnm.Print_Titles" localSheetId="1">Urkalkulation!$4:$5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1" i="3" l="1"/>
  <c r="I31" i="3"/>
  <c r="H31" i="3"/>
  <c r="G31" i="3"/>
  <c r="F31" i="3"/>
  <c r="E31" i="3"/>
  <c r="D31" i="3"/>
  <c r="C31" i="3"/>
  <c r="B31" i="3"/>
  <c r="K31" i="3" s="1"/>
  <c r="J30" i="3"/>
  <c r="I30" i="3"/>
  <c r="H30" i="3"/>
  <c r="G30" i="3"/>
  <c r="F30" i="3"/>
  <c r="E30" i="3"/>
  <c r="D30" i="3"/>
  <c r="C30" i="3"/>
  <c r="B30" i="3"/>
  <c r="K30" i="3" s="1"/>
  <c r="J29" i="3"/>
  <c r="I29" i="3"/>
  <c r="H29" i="3"/>
  <c r="G29" i="3"/>
  <c r="F29" i="3"/>
  <c r="E29" i="3"/>
  <c r="D29" i="3"/>
  <c r="C29" i="3"/>
  <c r="B29" i="3"/>
  <c r="K29" i="3" s="1"/>
  <c r="J28" i="3"/>
  <c r="I28" i="3"/>
  <c r="H28" i="3"/>
  <c r="G28" i="3"/>
  <c r="F28" i="3"/>
  <c r="E28" i="3"/>
  <c r="D28" i="3"/>
  <c r="C28" i="3"/>
  <c r="B28" i="3"/>
  <c r="K28" i="3" s="1"/>
  <c r="J27" i="3"/>
  <c r="I27" i="3"/>
  <c r="H27" i="3"/>
  <c r="G27" i="3"/>
  <c r="F27" i="3"/>
  <c r="E27" i="3"/>
  <c r="D27" i="3"/>
  <c r="C27" i="3"/>
  <c r="B27" i="3"/>
  <c r="K27" i="3" s="1"/>
  <c r="J26" i="3"/>
  <c r="I26" i="3"/>
  <c r="H26" i="3"/>
  <c r="G26" i="3"/>
  <c r="F26" i="3"/>
  <c r="E26" i="3"/>
  <c r="D26" i="3"/>
  <c r="C26" i="3"/>
  <c r="B26" i="3"/>
  <c r="K26" i="3" s="1"/>
  <c r="J25" i="3"/>
  <c r="I25" i="3"/>
  <c r="H25" i="3"/>
  <c r="G25" i="3"/>
  <c r="F25" i="3"/>
  <c r="E25" i="3"/>
  <c r="D25" i="3"/>
  <c r="C25" i="3"/>
  <c r="B25" i="3"/>
  <c r="K25" i="3" s="1"/>
  <c r="J24" i="3"/>
  <c r="I24" i="3"/>
  <c r="H24" i="3"/>
  <c r="G24" i="3"/>
  <c r="F24" i="3"/>
  <c r="E24" i="3"/>
  <c r="D24" i="3"/>
  <c r="C24" i="3"/>
  <c r="B24" i="3"/>
  <c r="K24" i="3" s="1"/>
  <c r="F23" i="3"/>
  <c r="E23" i="3"/>
  <c r="D23" i="3"/>
  <c r="C23" i="3"/>
  <c r="B23" i="3"/>
  <c r="F22" i="3"/>
  <c r="E22" i="3"/>
  <c r="D22" i="3"/>
  <c r="C22" i="3"/>
  <c r="B22" i="3"/>
  <c r="F21" i="3"/>
  <c r="E21" i="3"/>
  <c r="D21" i="3"/>
  <c r="C21" i="3"/>
  <c r="B21" i="3"/>
  <c r="F20" i="3"/>
  <c r="E20" i="3"/>
  <c r="D20" i="3"/>
  <c r="C20" i="3"/>
  <c r="B20" i="3"/>
  <c r="F19" i="3"/>
  <c r="E19" i="3"/>
  <c r="D19" i="3"/>
  <c r="C19" i="3"/>
  <c r="B19" i="3"/>
  <c r="F18" i="3"/>
  <c r="E18" i="3"/>
  <c r="D18" i="3"/>
  <c r="C18" i="3"/>
  <c r="B18" i="3"/>
  <c r="F17" i="3"/>
  <c r="E17" i="3"/>
  <c r="D17" i="3"/>
  <c r="C17" i="3"/>
  <c r="B17" i="3"/>
  <c r="F16" i="3"/>
  <c r="E16" i="3"/>
  <c r="D16" i="3"/>
  <c r="C16" i="3"/>
  <c r="B16" i="3"/>
  <c r="F15" i="3"/>
  <c r="E15" i="3"/>
  <c r="D15" i="3"/>
  <c r="C15" i="3"/>
  <c r="B15" i="3"/>
  <c r="F14" i="3"/>
  <c r="E14" i="3"/>
  <c r="D14" i="3"/>
  <c r="C14" i="3"/>
  <c r="B14" i="3"/>
  <c r="F13" i="3"/>
  <c r="E13" i="3"/>
  <c r="D13" i="3"/>
  <c r="C13" i="3"/>
  <c r="B13" i="3"/>
  <c r="F12" i="3"/>
  <c r="E12" i="3"/>
  <c r="D12" i="3"/>
  <c r="G37" i="3" s="1"/>
  <c r="C12" i="3"/>
  <c r="B12" i="3"/>
  <c r="C7" i="3"/>
  <c r="H6" i="3"/>
  <c r="C6" i="3"/>
  <c r="H5" i="3"/>
  <c r="C5" i="3"/>
  <c r="F26" i="2"/>
  <c r="Q25" i="2"/>
  <c r="P25" i="2"/>
  <c r="O25" i="2"/>
  <c r="N25" i="2"/>
  <c r="M25" i="2"/>
  <c r="L25" i="2"/>
  <c r="H25" i="2"/>
  <c r="G25" i="2"/>
  <c r="Q24" i="2"/>
  <c r="P24" i="2"/>
  <c r="O24" i="2"/>
  <c r="N24" i="2"/>
  <c r="M24" i="2"/>
  <c r="L24" i="2"/>
  <c r="H24" i="2"/>
  <c r="G24" i="2"/>
  <c r="Q23" i="2"/>
  <c r="P23" i="2"/>
  <c r="O23" i="2"/>
  <c r="N23" i="2"/>
  <c r="M23" i="2"/>
  <c r="L23" i="2"/>
  <c r="H23" i="2"/>
  <c r="G23" i="2"/>
  <c r="Q22" i="2"/>
  <c r="P22" i="2"/>
  <c r="O22" i="2"/>
  <c r="N22" i="2"/>
  <c r="M22" i="2"/>
  <c r="L22" i="2"/>
  <c r="H22" i="2"/>
  <c r="G22" i="2"/>
  <c r="Q21" i="2"/>
  <c r="P21" i="2"/>
  <c r="O21" i="2"/>
  <c r="N21" i="2"/>
  <c r="M21" i="2"/>
  <c r="L21" i="2"/>
  <c r="H21" i="2"/>
  <c r="G21" i="2"/>
  <c r="Q20" i="2"/>
  <c r="P20" i="2"/>
  <c r="O20" i="2"/>
  <c r="N20" i="2"/>
  <c r="M20" i="2"/>
  <c r="L20" i="2"/>
  <c r="H20" i="2"/>
  <c r="G20" i="2"/>
  <c r="Q19" i="2"/>
  <c r="P19" i="2"/>
  <c r="O19" i="2"/>
  <c r="N19" i="2"/>
  <c r="M19" i="2"/>
  <c r="L19" i="2"/>
  <c r="H19" i="2"/>
  <c r="G19" i="2"/>
  <c r="Q18" i="2"/>
  <c r="P18" i="2"/>
  <c r="O18" i="2"/>
  <c r="N18" i="2"/>
  <c r="M18" i="2"/>
  <c r="L18" i="2"/>
  <c r="H18" i="2"/>
  <c r="G18" i="2"/>
  <c r="P17" i="2"/>
  <c r="J23" i="3" s="1"/>
  <c r="O17" i="2"/>
  <c r="I23" i="3" s="1"/>
  <c r="G17" i="2"/>
  <c r="H17" i="2" s="1"/>
  <c r="O16" i="2"/>
  <c r="I22" i="3" s="1"/>
  <c r="N16" i="2"/>
  <c r="H22" i="3" s="1"/>
  <c r="G16" i="2"/>
  <c r="H16" i="2" s="1"/>
  <c r="H15" i="2"/>
  <c r="L15" i="2" s="1"/>
  <c r="G15" i="2"/>
  <c r="G14" i="2"/>
  <c r="H14" i="2" s="1"/>
  <c r="G13" i="2"/>
  <c r="H13" i="2" s="1"/>
  <c r="P12" i="2"/>
  <c r="J18" i="3" s="1"/>
  <c r="O12" i="2"/>
  <c r="I18" i="3" s="1"/>
  <c r="H12" i="2"/>
  <c r="M12" i="2" s="1"/>
  <c r="G12" i="2"/>
  <c r="P11" i="2"/>
  <c r="J17" i="3" s="1"/>
  <c r="O11" i="2"/>
  <c r="I17" i="3" s="1"/>
  <c r="N11" i="2"/>
  <c r="H17" i="3" s="1"/>
  <c r="G11" i="2"/>
  <c r="H11" i="2" s="1"/>
  <c r="H10" i="2"/>
  <c r="M10" i="2" s="1"/>
  <c r="G10" i="2"/>
  <c r="G9" i="2"/>
  <c r="H9" i="2" s="1"/>
  <c r="G8" i="2"/>
  <c r="H8" i="2" s="1"/>
  <c r="P7" i="2"/>
  <c r="J13" i="3" s="1"/>
  <c r="O7" i="2"/>
  <c r="I13" i="3" s="1"/>
  <c r="G7" i="2"/>
  <c r="H7" i="2" s="1"/>
  <c r="P6" i="2"/>
  <c r="J12" i="3" s="1"/>
  <c r="O6" i="2"/>
  <c r="I12" i="3" s="1"/>
  <c r="N6" i="2"/>
  <c r="H12" i="3" s="1"/>
  <c r="G6" i="2"/>
  <c r="H6" i="2" s="1"/>
  <c r="F19" i="1"/>
  <c r="P14" i="2" s="1"/>
  <c r="J20" i="3" s="1"/>
  <c r="F18" i="1"/>
  <c r="O9" i="2" s="1"/>
  <c r="I15" i="3" s="1"/>
  <c r="F17" i="1"/>
  <c r="N17" i="2" s="1"/>
  <c r="H23" i="3" s="1"/>
  <c r="F16" i="1"/>
  <c r="C23" i="1" s="1"/>
  <c r="C24" i="1" s="1"/>
  <c r="H7" i="3" s="1"/>
  <c r="L6" i="2" l="1"/>
  <c r="M6" i="2"/>
  <c r="L14" i="2"/>
  <c r="M14" i="2"/>
  <c r="L17" i="2"/>
  <c r="M17" i="2"/>
  <c r="M7" i="2"/>
  <c r="L7" i="2"/>
  <c r="M11" i="2"/>
  <c r="L11" i="2"/>
  <c r="G18" i="3"/>
  <c r="M13" i="2"/>
  <c r="L13" i="2"/>
  <c r="L16" i="2"/>
  <c r="M16" i="2"/>
  <c r="M8" i="2"/>
  <c r="L8" i="2"/>
  <c r="M9" i="2"/>
  <c r="L9" i="2"/>
  <c r="G16" i="3"/>
  <c r="K16" i="3" s="1"/>
  <c r="L10" i="2"/>
  <c r="M15" i="2"/>
  <c r="N10" i="2"/>
  <c r="H16" i="3" s="1"/>
  <c r="N15" i="2"/>
  <c r="H21" i="3" s="1"/>
  <c r="O10" i="2"/>
  <c r="I16" i="3" s="1"/>
  <c r="O15" i="2"/>
  <c r="I21" i="3" s="1"/>
  <c r="P10" i="2"/>
  <c r="J16" i="3" s="1"/>
  <c r="P15" i="2"/>
  <c r="J21" i="3" s="1"/>
  <c r="N8" i="2"/>
  <c r="H14" i="3" s="1"/>
  <c r="N13" i="2"/>
  <c r="H19" i="3" s="1"/>
  <c r="O8" i="2"/>
  <c r="I14" i="3" s="1"/>
  <c r="O13" i="2"/>
  <c r="I19" i="3" s="1"/>
  <c r="P8" i="2"/>
  <c r="J14" i="3" s="1"/>
  <c r="P13" i="2"/>
  <c r="J19" i="3" s="1"/>
  <c r="O14" i="2"/>
  <c r="I20" i="3" s="1"/>
  <c r="P16" i="2"/>
  <c r="J22" i="3" s="1"/>
  <c r="N9" i="2"/>
  <c r="H15" i="3" s="1"/>
  <c r="N14" i="2"/>
  <c r="H20" i="3" s="1"/>
  <c r="P9" i="2"/>
  <c r="J15" i="3" s="1"/>
  <c r="L12" i="2"/>
  <c r="N7" i="2"/>
  <c r="H13" i="3" s="1"/>
  <c r="N12" i="2"/>
  <c r="H18" i="3" s="1"/>
  <c r="K18" i="3" s="1"/>
  <c r="Q12" i="2" l="1"/>
  <c r="G21" i="3"/>
  <c r="K21" i="3" s="1"/>
  <c r="Q15" i="2"/>
  <c r="Q8" i="2"/>
  <c r="G14" i="3"/>
  <c r="K14" i="3" s="1"/>
  <c r="Q14" i="2"/>
  <c r="G20" i="3"/>
  <c r="K20" i="3" s="1"/>
  <c r="Q10" i="2"/>
  <c r="G13" i="3"/>
  <c r="K13" i="3" s="1"/>
  <c r="Q7" i="2"/>
  <c r="Q9" i="2"/>
  <c r="G15" i="3"/>
  <c r="K15" i="3" s="1"/>
  <c r="G23" i="3"/>
  <c r="K23" i="3" s="1"/>
  <c r="Q17" i="2"/>
  <c r="Q16" i="2"/>
  <c r="G22" i="3"/>
  <c r="K22" i="3" s="1"/>
  <c r="G19" i="3"/>
  <c r="K19" i="3" s="1"/>
  <c r="Q13" i="2"/>
  <c r="Q6" i="2"/>
  <c r="Q26" i="2" s="1"/>
  <c r="G12" i="3"/>
  <c r="Q11" i="2"/>
  <c r="G17" i="3"/>
  <c r="K17" i="3" s="1"/>
  <c r="G34" i="3" l="1"/>
  <c r="G36" i="3" s="1"/>
  <c r="I36" i="3" s="1"/>
  <c r="K12" i="3"/>
  <c r="G3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16" authorId="0" shapeId="0" xr:uid="{00000000-0006-0000-0000-000001000000}">
      <text>
        <r>
          <rPr>
            <sz val="10"/>
            <rFont val="Arial"/>
            <family val="2"/>
          </rPr>
          <t>Beispielwerte. Die Zuschlagssätze sind aus der eigenen Betriebsabrechnung abzuleiten und müssen mit den Angaben in Formblatt 221 bzw. 222 übereinstimmen.</t>
        </r>
      </text>
    </comment>
  </commentList>
</comments>
</file>

<file path=xl/sharedStrings.xml><?xml version="1.0" encoding="utf-8"?>
<sst xmlns="http://schemas.openxmlformats.org/spreadsheetml/2006/main" count="140" uniqueCount="115">
  <si>
    <t>FORMBLATT 223  ·  AUFGLIEDERUNG DER EINHEITSPREISE</t>
  </si>
  <si>
    <t>Kalkulationsbasis  ·  Projektstammdaten, Zuschlagssätze und Lohnansatz  ·  Kalkulationsjahr 2026</t>
  </si>
  <si>
    <t>1  |  PROJEKT- UND BIETERDATEN</t>
  </si>
  <si>
    <t>Baumaßnahme</t>
  </si>
  <si>
    <t>Neubau eines zweigeschossigen Verwaltungsgebäudes</t>
  </si>
  <si>
    <t>Leistung / Los</t>
  </si>
  <si>
    <t>Los 2 – Rohbauarbeiten</t>
  </si>
  <si>
    <t>Vergabenummer</t>
  </si>
  <si>
    <t>VgV-2026-HB-0417</t>
  </si>
  <si>
    <t>Bieter</t>
  </si>
  <si>
    <t>Nordwest Hochbau GmbH</t>
  </si>
  <si>
    <t>Anschrift des Bieters</t>
  </si>
  <si>
    <t>Deichstraße 14, 26123 Musterstadt</t>
  </si>
  <si>
    <t>Ansprechpartner / Telefon</t>
  </si>
  <si>
    <t>M. Brandt · 0441 9876540</t>
  </si>
  <si>
    <t>Ort, Datum</t>
  </si>
  <si>
    <t>Musterstadt, 12.03.2026</t>
  </si>
  <si>
    <t>Kalkulationsstand</t>
  </si>
  <si>
    <t>Angebotskalkulation, Preisstand 01/2026</t>
  </si>
  <si>
    <t>2  |  ZUSCHLAGSSÄTZE JE KOSTENART</t>
  </si>
  <si>
    <t>Kostenart</t>
  </si>
  <si>
    <t>Baustellen-
gemeinkosten</t>
  </si>
  <si>
    <t>Allgemeine
Geschäftskosten</t>
  </si>
  <si>
    <t>Wagnis und
Gewinn</t>
  </si>
  <si>
    <t>Gesamtzuschlag
(kumuliert)</t>
  </si>
  <si>
    <t>Löhne</t>
  </si>
  <si>
    <t>Stoffe</t>
  </si>
  <si>
    <t>Geräte</t>
  </si>
  <si>
    <t>Sonstiges / Nachunternehmerleistungen</t>
  </si>
  <si>
    <t>3  |  LOHNANSATZ</t>
  </si>
  <si>
    <t>Mittellohn ASL (ohne Zuschläge)</t>
  </si>
  <si>
    <t>EUR je Stunde</t>
  </si>
  <si>
    <t>Gesamtzuschlag auf Löhne</t>
  </si>
  <si>
    <t>aus Abschnitt 2</t>
  </si>
  <si>
    <t>Verrechnungslohn (kalkulatorisch)</t>
  </si>
  <si>
    <t>LEGENDE UND BEDIENHINWEISE</t>
  </si>
  <si>
    <t>▪  Gelb hinterlegte Felder mit blauer Schrift  =  Eingabefelder. Alle übrigen Zellen enthalten Formeln und sollten nicht überschrieben werden.</t>
  </si>
  <si>
    <t>▪  Grüne Schrift  =  Verknüpfung zu einem anderen Tabellenblatt.</t>
  </si>
  <si>
    <t>▪  Arbeitsablauf:  (1) Kalkulationsbasis ausfüllen  →  (2) Positionen im Blatt „Urkalkulation“ erfassen  →  (3) Blatt „Formblatt 223“ prüfen und ausdrucken.</t>
  </si>
  <si>
    <t>▪  Der Gesamtzuschlag wird kumulativ berechnet: (1+BGK) × (1+AGK) × (1+W&amp;G) − 1. Wird stattdessen additiv kalkuliert, ist die Formel in Spalte F anzupassen.</t>
  </si>
  <si>
    <t>▪  Alle Beträge verstehen sich netto ohne Umsatzsteuer, je Mengeneinheit der jeweiligen Teilleistung.</t>
  </si>
  <si>
    <t>URKALKULATION  ·  ERMITTLUNG DER EINHEITSPREISANTEILE</t>
  </si>
  <si>
    <t>Erfassung der Teilleistungen · Einzelkosten je Mengeneinheit zzgl. Zuschläge · Preisstand 2026 · alle Beträge ohne Umsatzsteuer</t>
  </si>
  <si>
    <t>Teilleistung</t>
  </si>
  <si>
    <t>Einzelkosten der Teilleistung je Mengeneinheit (EUR)</t>
  </si>
  <si>
    <t>Einheitspreisanteile einschließlich Zuschläge (EUR)</t>
  </si>
  <si>
    <t>OZ des LV</t>
  </si>
  <si>
    <t>Kurzbezeichnung der Teilleistung</t>
  </si>
  <si>
    <t>Menge</t>
  </si>
  <si>
    <t>ME</t>
  </si>
  <si>
    <t>Zeitansatz
Std/ME</t>
  </si>
  <si>
    <t>Mittellohn
EUR/Std</t>
  </si>
  <si>
    <t>Sonstiges/NU</t>
  </si>
  <si>
    <t>Summe EKT</t>
  </si>
  <si>
    <t>Einheitspreis</t>
  </si>
  <si>
    <t>01.01.0010</t>
  </si>
  <si>
    <t>Baustelleneinrichtung vorhalten und räumen</t>
  </si>
  <si>
    <t>psch</t>
  </si>
  <si>
    <t>01.02.0020</t>
  </si>
  <si>
    <t>Oberboden abtragen und seitlich lagern</t>
  </si>
  <si>
    <t>m²</t>
  </si>
  <si>
    <t>01.02.0030</t>
  </si>
  <si>
    <t>Baugrube ausheben, Bodenklasse 3–5</t>
  </si>
  <si>
    <t>m³</t>
  </si>
  <si>
    <t>02.01.0010</t>
  </si>
  <si>
    <t>Sauberkeitsschicht C8/10, d = 5 cm</t>
  </si>
  <si>
    <t>02.01.0020</t>
  </si>
  <si>
    <t>Bodenplatte C25/30, d = 25 cm</t>
  </si>
  <si>
    <t>02.02.0010</t>
  </si>
  <si>
    <t>Betonstahl BSt 500, Matten liefern/verlegen</t>
  </si>
  <si>
    <t>t</t>
  </si>
  <si>
    <t>02.03.0010</t>
  </si>
  <si>
    <t>Wandschalung beidseitig, Sichtbeton SB1</t>
  </si>
  <si>
    <t>03.01.0010</t>
  </si>
  <si>
    <t>Mauerwerk KS-Plansteine, d = 17,5 cm</t>
  </si>
  <si>
    <t>04.01.0010</t>
  </si>
  <si>
    <t>Stahlbetondecke C25/30, d = 20 cm</t>
  </si>
  <si>
    <t>04.02.0010</t>
  </si>
  <si>
    <t>Ringanker herstellen, inkl. Bewehrung</t>
  </si>
  <si>
    <t>m</t>
  </si>
  <si>
    <t>05.01.0010</t>
  </si>
  <si>
    <t>Arbeits- und Schutzgerüst vorhalten</t>
  </si>
  <si>
    <t>06.01.0010</t>
  </si>
  <si>
    <t>Bauschutt sortenrein entsorgen</t>
  </si>
  <si>
    <t>Summe der erfassten Positionen</t>
  </si>
  <si>
    <t>Angebotssumme netto</t>
  </si>
  <si>
    <t>HINWEISE ZUR ERFASSUNG</t>
  </si>
  <si>
    <t>▪  Spalte „Zeitansatz“: erforderliche Arbeitszeit in Stunden je Mengeneinheit. Die Lohnkosten ergeben sich automatisch als Zeitansatz × Mittellohn.</t>
  </si>
  <si>
    <t>▪  Die Spalten Stoffe, Geräte und Sonstiges/NU sind als Einzelkosten je Mengeneinheit ohne Zuschläge einzutragen.</t>
  </si>
  <si>
    <t>▪  Die Zuschläge werden je Kostenart aus dem Blatt „Kalkulationsbasis“ übernommen; die Einheitspreisanteile werden kaufmännisch auf zwei Nachkommastellen gerundet.</t>
  </si>
  <si>
    <t>▪  Zusätzliche Positionen können in den freien Zeilen ergänzt werden; alle Formeln sind bereits hinterlegt.</t>
  </si>
  <si>
    <t>▪  Beispielwerte dienen nur der Veranschaulichung und sind vor der Angebotsabgabe vollständig durch eigene Ansätze zu ersetzen.</t>
  </si>
  <si>
    <t>Aufgliederung der Einheitspreise</t>
  </si>
  <si>
    <t>223</t>
  </si>
  <si>
    <t>Anlage zum Angebot · Beträge in EUR ohne Umsatzsteuer · je Mengeneinheit · Kalkulationsjahr 2026</t>
  </si>
  <si>
    <t>Leistung</t>
  </si>
  <si>
    <t>Datum</t>
  </si>
  <si>
    <t>Verrechnungslohn EUR/Std</t>
  </si>
  <si>
    <t>OZ
des LV</t>
  </si>
  <si>
    <t>Mengen-
einheit</t>
  </si>
  <si>
    <t>Teilkosten einschließlich Zuschläge in EUR (ohne Umsatzsteuer) je Mengeneinheit</t>
  </si>
  <si>
    <t>Angebotener
Einheitspreis
(Sp. 6+7+8+9)</t>
  </si>
  <si>
    <t>Sonstiges</t>
  </si>
  <si>
    <t>RECHNERISCHE PRÜFUNG UND ANGEBOTSSUMME</t>
  </si>
  <si>
    <t>Summe der Einheitspreisanteile (Sp. 6 bis 9)</t>
  </si>
  <si>
    <t>Summe der angebotenen Einheitspreise (Sp. 10)</t>
  </si>
  <si>
    <t>Abweichung</t>
  </si>
  <si>
    <t>Gesamtstunden der aufgegliederten Teilleistungen</t>
  </si>
  <si>
    <t>ERLÄUTERUNGEN</t>
  </si>
  <si>
    <t>1)  Die Spalten 1 bis 4 werden vom Auftraggeber vorgegeben und sind unverändert zu übernehmen.</t>
  </si>
  <si>
    <t>2)  Die Angaben sind für alle aufgeführten Teilleistungen zu machen, unabhängig davon, ob sie der Auftragnehmer oder ein Nachunternehmer erbringt.</t>
  </si>
  <si>
    <t>3)  Weicht der zugrunde gelegte Verrechnungslohn von den Angaben in den Formblättern 221 bzw. 222 ab, ist dies vom Bieter offenzulegen.</t>
  </si>
  <si>
    <t>4)  Spalte 8 umfasst die Gerätekosten einschließlich der Betriebsstoffkosten, soweit sie den Einzelkosten der angegebenen Ordnungszahlen zugerechnet wurden.</t>
  </si>
  <si>
    <t>5)  Die Summe der Beträge aus den Spalten 6 bis 9 muss den angebotenen Einheitspreis in Spalte 10 ergeben.</t>
  </si>
  <si>
    <t>Rechtsverbindliche Unterschrift und Stempel des Bieters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</si>
</sst>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;[Red]\-#,##0.00&quot; €&quot;;\–"/>
    <numFmt numFmtId="165" formatCode="#,##0.000"/>
    <numFmt numFmtId="166" formatCode="#,##0.00&quot; Std&quot;"/>
  </numFmts>
  <fonts count="18" x14ac:knownFonts="1">
    <font>
      <sz val="11"/>
      <color theme="1"/>
      <name val="Calibri"/>
      <family val="2"/>
      <charset val="1"/>
    </font>
    <font>
      <b/>
      <sz val="15"/>
      <color rgb="FFFFFFFF"/>
      <name val="Calibri"/>
      <charset val="1"/>
    </font>
    <font>
      <i/>
      <sz val="9"/>
      <color rgb="FFFFFFFF"/>
      <name val="Calibri"/>
      <charset val="1"/>
    </font>
    <font>
      <b/>
      <sz val="11"/>
      <color rgb="FF1C3B4A"/>
      <name val="Calibri"/>
      <charset val="1"/>
    </font>
    <font>
      <b/>
      <sz val="10"/>
      <color rgb="FF1C3B4A"/>
      <name val="Calibri"/>
      <charset val="1"/>
    </font>
    <font>
      <sz val="10"/>
      <color rgb="FF0000FF"/>
      <name val="Calibri"/>
      <charset val="1"/>
    </font>
    <font>
      <b/>
      <sz val="9"/>
      <color rgb="FFFFFFFF"/>
      <name val="Calibri"/>
      <charset val="1"/>
    </font>
    <font>
      <b/>
      <sz val="10"/>
      <name val="Calibri"/>
      <charset val="1"/>
    </font>
    <font>
      <i/>
      <sz val="9"/>
      <color rgb="FF5A6A72"/>
      <name val="Calibri"/>
      <charset val="1"/>
    </font>
    <font>
      <sz val="9"/>
      <color rgb="FF5A6A72"/>
      <name val="Calibri"/>
      <charset val="1"/>
    </font>
    <font>
      <sz val="10"/>
      <name val="Arial"/>
      <family val="2"/>
    </font>
    <font>
      <b/>
      <sz val="10"/>
      <color rgb="FFFFFFFF"/>
      <name val="Calibri"/>
      <charset val="1"/>
    </font>
    <font>
      <sz val="10"/>
      <color rgb="FF008000"/>
      <name val="Calibri"/>
      <charset val="1"/>
    </font>
    <font>
      <sz val="10"/>
      <name val="Calibri"/>
      <charset val="1"/>
    </font>
    <font>
      <b/>
      <sz val="16"/>
      <color rgb="FFFFFFFF"/>
      <name val="Calibri"/>
      <charset val="1"/>
    </font>
    <font>
      <b/>
      <sz val="24"/>
      <color rgb="FFFFFFFF"/>
      <name val="Calibri"/>
      <charset val="1"/>
    </font>
    <font>
      <b/>
      <sz val="9"/>
      <color rgb="FF1C3B4A"/>
      <name val="Calibri"/>
      <charset val="1"/>
    </font>
    <font>
      <b/>
      <sz val="8"/>
      <color rgb="FF1C3B4A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C3B4A"/>
        <bgColor rgb="FF003366"/>
      </patternFill>
    </fill>
    <fill>
      <patternFill patternType="solid">
        <fgColor rgb="FF2E5C6E"/>
        <bgColor rgb="FF1E6B2C"/>
      </patternFill>
    </fill>
    <fill>
      <patternFill patternType="solid">
        <fgColor rgb="FFF4EDE1"/>
        <bgColor rgb="FFEDF1F3"/>
      </patternFill>
    </fill>
    <fill>
      <patternFill patternType="solid">
        <fgColor rgb="FFEDF1F3"/>
        <bgColor rgb="FFF4EDE1"/>
      </patternFill>
    </fill>
    <fill>
      <patternFill patternType="solid">
        <fgColor rgb="FFFFF6DF"/>
        <bgColor rgb="FFF4EDE1"/>
      </patternFill>
    </fill>
    <fill>
      <patternFill patternType="solid">
        <fgColor rgb="FFC08A2E"/>
        <bgColor rgb="FFFF9900"/>
      </patternFill>
    </fill>
    <fill>
      <patternFill patternType="solid">
        <fgColor rgb="FFFFFFFF"/>
        <bgColor rgb="FFF7F9FA"/>
      </patternFill>
    </fill>
    <fill>
      <patternFill patternType="solid">
        <fgColor rgb="FFF7F9FA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C08A2E"/>
      </bottom>
      <diagonal/>
    </border>
    <border>
      <left style="thin">
        <color rgb="FFBFC9CE"/>
      </left>
      <right style="thin">
        <color rgb="FFBFC9CE"/>
      </right>
      <top style="thin">
        <color rgb="FFBFC9CE"/>
      </top>
      <bottom style="thin">
        <color rgb="FFBFC9CE"/>
      </bottom>
      <diagonal/>
    </border>
    <border>
      <left style="thin">
        <color rgb="FFD9BE86"/>
      </left>
      <right style="thin">
        <color rgb="FFD9BE86"/>
      </right>
      <top style="thin">
        <color rgb="FFD9BE86"/>
      </top>
      <bottom style="thin">
        <color rgb="FFD9BE86"/>
      </bottom>
      <diagonal/>
    </border>
    <border>
      <left style="thin">
        <color rgb="FFBFC9CE"/>
      </left>
      <right/>
      <top style="thin">
        <color rgb="FFBFC9CE"/>
      </top>
      <bottom style="thin">
        <color rgb="FFBFC9CE"/>
      </bottom>
      <diagonal/>
    </border>
    <border>
      <left/>
      <right/>
      <top style="medium">
        <color rgb="FF1C3B4A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2" fillId="0" borderId="2" xfId="0" applyFont="1" applyBorder="1" applyAlignment="1">
      <alignment vertical="center" indent="1"/>
    </xf>
    <xf numFmtId="0" fontId="2" fillId="3" borderId="0" xfId="0" applyFont="1" applyFill="1" applyAlignment="1">
      <alignment vertical="center" indent="1"/>
    </xf>
    <xf numFmtId="0" fontId="15" fillId="7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1"/>
    </xf>
    <xf numFmtId="0" fontId="9" fillId="0" borderId="0" xfId="0" applyFont="1" applyAlignment="1">
      <alignment vertical="center" indent="1"/>
    </xf>
    <xf numFmtId="0" fontId="11" fillId="2" borderId="2" xfId="0" applyFont="1" applyFill="1" applyBorder="1" applyAlignment="1">
      <alignment vertical="center" indent="1"/>
    </xf>
    <xf numFmtId="0" fontId="11" fillId="7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 indent="1"/>
    </xf>
    <xf numFmtId="0" fontId="8" fillId="0" borderId="0" xfId="0" applyFont="1" applyAlignment="1">
      <alignment vertical="center" indent="1"/>
    </xf>
    <xf numFmtId="0" fontId="5" fillId="6" borderId="3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5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indent="1"/>
    </xf>
    <xf numFmtId="10" fontId="5" fillId="6" borderId="3" xfId="0" applyNumberFormat="1" applyFont="1" applyFill="1" applyBorder="1" applyAlignment="1">
      <alignment horizontal="center" vertical="center"/>
    </xf>
    <xf numFmtId="10" fontId="4" fillId="5" borderId="2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vertical="center"/>
    </xf>
    <xf numFmtId="10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indent="1"/>
    </xf>
    <xf numFmtId="4" fontId="5" fillId="6" borderId="3" xfId="0" applyNumberFormat="1" applyFont="1" applyFill="1" applyBorder="1" applyAlignment="1">
      <alignment horizontal="right" vertical="center"/>
    </xf>
    <xf numFmtId="0" fontId="5" fillId="6" borderId="3" xfId="0" applyFont="1" applyFill="1" applyBorder="1" applyAlignment="1">
      <alignment horizontal="center" vertical="center"/>
    </xf>
    <xf numFmtId="165" fontId="5" fillId="6" borderId="3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5" fillId="6" borderId="3" xfId="0" applyNumberFormat="1" applyFont="1" applyFill="1" applyBorder="1" applyAlignment="1">
      <alignment horizontal="right" vertical="center"/>
    </xf>
    <xf numFmtId="164" fontId="4" fillId="5" borderId="2" xfId="0" applyNumberFormat="1" applyFont="1" applyFill="1" applyBorder="1" applyAlignment="1">
      <alignment vertical="center"/>
    </xf>
    <xf numFmtId="0" fontId="11" fillId="2" borderId="2" xfId="0" applyFont="1" applyFill="1" applyBorder="1"/>
    <xf numFmtId="166" fontId="11" fillId="2" borderId="2" xfId="0" applyNumberFormat="1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164" fontId="11" fillId="2" borderId="2" xfId="0" applyNumberFormat="1" applyFont="1" applyFill="1" applyBorder="1" applyAlignment="1">
      <alignment horizontal="right" vertical="center"/>
    </xf>
    <xf numFmtId="0" fontId="16" fillId="5" borderId="2" xfId="0" applyFont="1" applyFill="1" applyBorder="1" applyAlignment="1">
      <alignment vertical="center" indent="1"/>
    </xf>
    <xf numFmtId="0" fontId="17" fillId="4" borderId="2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right" vertical="center"/>
    </xf>
    <xf numFmtId="0" fontId="12" fillId="8" borderId="2" xfId="0" applyFont="1" applyFill="1" applyBorder="1" applyAlignment="1">
      <alignment horizontal="left" vertical="center" indent="1"/>
    </xf>
    <xf numFmtId="4" fontId="12" fillId="8" borderId="2" xfId="0" applyNumberFormat="1" applyFont="1" applyFill="1" applyBorder="1" applyAlignment="1">
      <alignment horizontal="right" vertical="center"/>
    </xf>
    <xf numFmtId="0" fontId="12" fillId="8" borderId="2" xfId="0" applyFont="1" applyFill="1" applyBorder="1" applyAlignment="1">
      <alignment horizontal="center" vertical="center"/>
    </xf>
    <xf numFmtId="165" fontId="12" fillId="8" borderId="2" xfId="0" applyNumberFormat="1" applyFont="1" applyFill="1" applyBorder="1" applyAlignment="1">
      <alignment horizontal="right" vertical="center"/>
    </xf>
    <xf numFmtId="164" fontId="12" fillId="8" borderId="2" xfId="0" applyNumberFormat="1" applyFont="1" applyFill="1" applyBorder="1" applyAlignment="1">
      <alignment horizontal="right" vertical="center"/>
    </xf>
    <xf numFmtId="164" fontId="4" fillId="5" borderId="2" xfId="0" applyNumberFormat="1" applyFont="1" applyFill="1" applyBorder="1" applyAlignment="1">
      <alignment horizontal="right" vertical="center"/>
    </xf>
    <xf numFmtId="0" fontId="12" fillId="9" borderId="2" xfId="0" applyFont="1" applyFill="1" applyBorder="1" applyAlignment="1">
      <alignment horizontal="right" vertical="center"/>
    </xf>
    <xf numFmtId="0" fontId="12" fillId="9" borderId="2" xfId="0" applyFont="1" applyFill="1" applyBorder="1" applyAlignment="1">
      <alignment horizontal="left" vertical="center" indent="1"/>
    </xf>
    <xf numFmtId="4" fontId="12" fillId="9" borderId="2" xfId="0" applyNumberFormat="1" applyFont="1" applyFill="1" applyBorder="1" applyAlignment="1">
      <alignment horizontal="right" vertical="center"/>
    </xf>
    <xf numFmtId="0" fontId="12" fillId="9" borderId="2" xfId="0" applyFont="1" applyFill="1" applyBorder="1" applyAlignment="1">
      <alignment horizontal="center" vertical="center"/>
    </xf>
    <xf numFmtId="165" fontId="12" fillId="9" borderId="2" xfId="0" applyNumberFormat="1" applyFont="1" applyFill="1" applyBorder="1" applyAlignment="1">
      <alignment horizontal="right" vertical="center"/>
    </xf>
    <xf numFmtId="164" fontId="12" fillId="9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vertical="center" indent="1"/>
    </xf>
    <xf numFmtId="0" fontId="6" fillId="2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indent="1"/>
    </xf>
    <xf numFmtId="164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right" vertical="center"/>
    </xf>
    <xf numFmtId="0" fontId="0" fillId="0" borderId="5" xfId="0" applyBorder="1"/>
    <xf numFmtId="0" fontId="9" fillId="0" borderId="0" xfId="0" applyFont="1" applyAlignment="1">
      <alignment vertical="center"/>
    </xf>
  </cellXfs>
  <cellStyles count="1">
    <cellStyle name="Standard" xfId="0" builtinId="0"/>
  </cellStyles>
  <dxfs count="2">
    <dxf>
      <font>
        <b/>
        <sz val="10"/>
        <color rgb="FF9C1C1C"/>
        <name val="Calibri"/>
        <charset val="1"/>
      </font>
      <fill>
        <patternFill>
          <bgColor rgb="FFF7D9D9"/>
        </patternFill>
      </fill>
    </dxf>
    <dxf>
      <font>
        <b/>
        <sz val="10"/>
        <color rgb="FF1E6B2C"/>
        <name val="Calibri"/>
        <charset val="1"/>
      </font>
      <fill>
        <patternFill>
          <bgColor rgb="FFD8EBD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C08A2E"/>
      <rgbColor rgb="FF800080"/>
      <rgbColor rgb="FF1E6B2C"/>
      <rgbColor rgb="FFBFC9CE"/>
      <rgbColor rgb="FF808080"/>
      <rgbColor rgb="FF9999FF"/>
      <rgbColor rgb="FF993366"/>
      <rgbColor rgb="FFFFF6DF"/>
      <rgbColor rgb="FFEDF1F3"/>
      <rgbColor rgb="FF660066"/>
      <rgbColor rgb="FFFF8080"/>
      <rgbColor rgb="FF0066CC"/>
      <rgbColor rgb="FFD9BE8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9FA"/>
      <rgbColor rgb="FFD8EBD5"/>
      <rgbColor rgb="FFF4EDE1"/>
      <rgbColor rgb="FF99CCFF"/>
      <rgbColor rgb="FFFF99CC"/>
      <rgbColor rgb="FFCC99FF"/>
      <rgbColor rgb="FFF7D9D9"/>
      <rgbColor rgb="FF3366FF"/>
      <rgbColor rgb="FF33CCCC"/>
      <rgbColor rgb="FF99CC00"/>
      <rgbColor rgb="FFFFCC00"/>
      <rgbColor rgb="FFFF9900"/>
      <rgbColor rgb="FFFF6600"/>
      <rgbColor rgb="FF5A6A72"/>
      <rgbColor rgb="FF969696"/>
      <rgbColor rgb="FF003366"/>
      <rgbColor rgb="FF339966"/>
      <rgbColor rgb="FF003300"/>
      <rgbColor rgb="FF333300"/>
      <rgbColor rgb="FF9C1C1C"/>
      <rgbColor rgb="FF993366"/>
      <rgbColor rgb="FF2E5C6E"/>
      <rgbColor rgb="FF1C3B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1"/>
  <sheetViews>
    <sheetView showGridLines="0" tabSelected="1" zoomScaleNormal="100" workbookViewId="0">
      <selection activeCell="O44" sqref="O44"/>
    </sheetView>
  </sheetViews>
  <sheetFormatPr baseColWidth="10" defaultColWidth="8.7109375" defaultRowHeight="15" x14ac:dyDescent="0.25"/>
  <cols>
    <col min="1" max="1" width="2.42578125" customWidth="1"/>
    <col min="2" max="2" width="34" customWidth="1"/>
    <col min="3" max="3" width="22" customWidth="1"/>
    <col min="4" max="5" width="16" customWidth="1"/>
    <col min="6" max="6" width="18" customWidth="1"/>
    <col min="7" max="7" width="3" customWidth="1"/>
  </cols>
  <sheetData>
    <row r="1" spans="2:6" ht="30" customHeight="1" x14ac:dyDescent="0.25">
      <c r="B1" s="14" t="s">
        <v>0</v>
      </c>
      <c r="C1" s="14"/>
      <c r="D1" s="14"/>
      <c r="E1" s="14"/>
      <c r="F1" s="14"/>
    </row>
    <row r="2" spans="2:6" ht="16.5" customHeight="1" x14ac:dyDescent="0.25">
      <c r="B2" s="13" t="s">
        <v>1</v>
      </c>
      <c r="C2" s="13"/>
      <c r="D2" s="13"/>
      <c r="E2" s="13"/>
      <c r="F2" s="13"/>
    </row>
    <row r="4" spans="2:6" ht="21.75" customHeight="1" x14ac:dyDescent="0.25">
      <c r="B4" s="12" t="s">
        <v>2</v>
      </c>
      <c r="C4" s="12"/>
      <c r="D4" s="12"/>
      <c r="E4" s="12"/>
      <c r="F4" s="12"/>
    </row>
    <row r="5" spans="2:6" ht="18" customHeight="1" x14ac:dyDescent="0.25">
      <c r="B5" s="15" t="s">
        <v>3</v>
      </c>
      <c r="C5" s="11" t="s">
        <v>4</v>
      </c>
      <c r="D5" s="11"/>
      <c r="E5" s="11"/>
      <c r="F5" s="11"/>
    </row>
    <row r="6" spans="2:6" ht="18" customHeight="1" x14ac:dyDescent="0.25">
      <c r="B6" s="15" t="s">
        <v>5</v>
      </c>
      <c r="C6" s="11" t="s">
        <v>6</v>
      </c>
      <c r="D6" s="11"/>
      <c r="E6" s="11"/>
      <c r="F6" s="11"/>
    </row>
    <row r="7" spans="2:6" ht="18" customHeight="1" x14ac:dyDescent="0.25">
      <c r="B7" s="15" t="s">
        <v>7</v>
      </c>
      <c r="C7" s="11" t="s">
        <v>8</v>
      </c>
      <c r="D7" s="11"/>
      <c r="E7" s="11"/>
      <c r="F7" s="11"/>
    </row>
    <row r="8" spans="2:6" ht="18" customHeight="1" x14ac:dyDescent="0.25">
      <c r="B8" s="15" t="s">
        <v>9</v>
      </c>
      <c r="C8" s="11" t="s">
        <v>10</v>
      </c>
      <c r="D8" s="11"/>
      <c r="E8" s="11"/>
      <c r="F8" s="11"/>
    </row>
    <row r="9" spans="2:6" ht="18" customHeight="1" x14ac:dyDescent="0.25">
      <c r="B9" s="15" t="s">
        <v>11</v>
      </c>
      <c r="C9" s="11" t="s">
        <v>12</v>
      </c>
      <c r="D9" s="11"/>
      <c r="E9" s="11"/>
      <c r="F9" s="11"/>
    </row>
    <row r="10" spans="2:6" ht="18" customHeight="1" x14ac:dyDescent="0.25">
      <c r="B10" s="15" t="s">
        <v>13</v>
      </c>
      <c r="C10" s="11" t="s">
        <v>14</v>
      </c>
      <c r="D10" s="11"/>
      <c r="E10" s="11"/>
      <c r="F10" s="11"/>
    </row>
    <row r="11" spans="2:6" ht="18" customHeight="1" x14ac:dyDescent="0.25">
      <c r="B11" s="15" t="s">
        <v>15</v>
      </c>
      <c r="C11" s="11" t="s">
        <v>16</v>
      </c>
      <c r="D11" s="11"/>
      <c r="E11" s="11"/>
      <c r="F11" s="11"/>
    </row>
    <row r="12" spans="2:6" ht="18" customHeight="1" x14ac:dyDescent="0.25">
      <c r="B12" s="15" t="s">
        <v>17</v>
      </c>
      <c r="C12" s="11" t="s">
        <v>18</v>
      </c>
      <c r="D12" s="11"/>
      <c r="E12" s="11"/>
      <c r="F12" s="11"/>
    </row>
    <row r="14" spans="2:6" ht="21.75" customHeight="1" x14ac:dyDescent="0.25">
      <c r="B14" s="12" t="s">
        <v>19</v>
      </c>
      <c r="C14" s="12"/>
      <c r="D14" s="12"/>
      <c r="E14" s="12"/>
      <c r="F14" s="12"/>
    </row>
    <row r="15" spans="2:6" ht="31.5" customHeight="1" x14ac:dyDescent="0.25">
      <c r="B15" s="16" t="s">
        <v>20</v>
      </c>
      <c r="C15" s="16" t="s">
        <v>21</v>
      </c>
      <c r="D15" s="16" t="s">
        <v>22</v>
      </c>
      <c r="E15" s="16" t="s">
        <v>23</v>
      </c>
      <c r="F15" s="16" t="s">
        <v>24</v>
      </c>
    </row>
    <row r="16" spans="2:6" ht="18" customHeight="1" x14ac:dyDescent="0.25">
      <c r="B16" s="17" t="s">
        <v>25</v>
      </c>
      <c r="C16" s="18">
        <v>0.12</v>
      </c>
      <c r="D16" s="18">
        <v>0.08</v>
      </c>
      <c r="E16" s="18">
        <v>0.04</v>
      </c>
      <c r="F16" s="19">
        <f>(1+C16)*(1+D16)*(1+E16)-1</f>
        <v>0.25798400000000021</v>
      </c>
    </row>
    <row r="17" spans="2:6" ht="18" customHeight="1" x14ac:dyDescent="0.25">
      <c r="B17" s="17" t="s">
        <v>26</v>
      </c>
      <c r="C17" s="18">
        <v>0.06</v>
      </c>
      <c r="D17" s="18">
        <v>0.08</v>
      </c>
      <c r="E17" s="18">
        <v>0.04</v>
      </c>
      <c r="F17" s="19">
        <f>(1+C17)*(1+D17)*(1+E17)-1</f>
        <v>0.19059200000000009</v>
      </c>
    </row>
    <row r="18" spans="2:6" ht="18" customHeight="1" x14ac:dyDescent="0.25">
      <c r="B18" s="17" t="s">
        <v>27</v>
      </c>
      <c r="C18" s="18">
        <v>0.08</v>
      </c>
      <c r="D18" s="18">
        <v>0.08</v>
      </c>
      <c r="E18" s="18">
        <v>0.04</v>
      </c>
      <c r="F18" s="19">
        <f>(1+C18)*(1+D18)*(1+E18)-1</f>
        <v>0.21305600000000013</v>
      </c>
    </row>
    <row r="19" spans="2:6" ht="18" customHeight="1" x14ac:dyDescent="0.25">
      <c r="B19" s="17" t="s">
        <v>28</v>
      </c>
      <c r="C19" s="18">
        <v>0.04</v>
      </c>
      <c r="D19" s="18">
        <v>0.08</v>
      </c>
      <c r="E19" s="18">
        <v>0.03</v>
      </c>
      <c r="F19" s="19">
        <f>(1+C19)*(1+D19)*(1+E19)-1</f>
        <v>0.15689600000000015</v>
      </c>
    </row>
    <row r="21" spans="2:6" ht="21.75" customHeight="1" x14ac:dyDescent="0.25">
      <c r="B21" s="12" t="s">
        <v>29</v>
      </c>
      <c r="C21" s="12"/>
      <c r="D21" s="12"/>
      <c r="E21" s="12"/>
      <c r="F21" s="12"/>
    </row>
    <row r="22" spans="2:6" ht="18" customHeight="1" x14ac:dyDescent="0.25">
      <c r="B22" s="15" t="s">
        <v>30</v>
      </c>
      <c r="C22" s="20">
        <v>46.8</v>
      </c>
      <c r="D22" s="10" t="s">
        <v>31</v>
      </c>
      <c r="E22" s="10"/>
      <c r="F22" s="10"/>
    </row>
    <row r="23" spans="2:6" ht="18" customHeight="1" x14ac:dyDescent="0.25">
      <c r="B23" s="15" t="s">
        <v>32</v>
      </c>
      <c r="C23" s="21">
        <f>F16</f>
        <v>0.25798400000000021</v>
      </c>
      <c r="D23" s="10" t="s">
        <v>33</v>
      </c>
      <c r="E23" s="10"/>
      <c r="F23" s="10"/>
    </row>
    <row r="24" spans="2:6" ht="18" customHeight="1" x14ac:dyDescent="0.25">
      <c r="B24" s="15" t="s">
        <v>34</v>
      </c>
      <c r="C24" s="22">
        <f>C22*(1+C23)</f>
        <v>58.873651200000005</v>
      </c>
      <c r="D24" s="10" t="s">
        <v>31</v>
      </c>
      <c r="E24" s="10"/>
      <c r="F24" s="10"/>
    </row>
    <row r="26" spans="2:6" ht="21.75" customHeight="1" x14ac:dyDescent="0.25">
      <c r="B26" s="12" t="s">
        <v>35</v>
      </c>
      <c r="C26" s="12"/>
      <c r="D26" s="12"/>
      <c r="E26" s="12"/>
      <c r="F26" s="12"/>
    </row>
    <row r="27" spans="2:6" ht="15" customHeight="1" x14ac:dyDescent="0.25">
      <c r="B27" s="9" t="s">
        <v>36</v>
      </c>
      <c r="C27" s="9"/>
      <c r="D27" s="9"/>
      <c r="E27" s="9"/>
      <c r="F27" s="9"/>
    </row>
    <row r="28" spans="2:6" ht="15" customHeight="1" x14ac:dyDescent="0.25">
      <c r="B28" s="9" t="s">
        <v>37</v>
      </c>
      <c r="C28" s="9"/>
      <c r="D28" s="9"/>
      <c r="E28" s="9"/>
      <c r="F28" s="9"/>
    </row>
    <row r="29" spans="2:6" ht="25.5" customHeight="1" x14ac:dyDescent="0.25">
      <c r="B29" s="9" t="s">
        <v>38</v>
      </c>
      <c r="C29" s="9"/>
      <c r="D29" s="9"/>
      <c r="E29" s="9"/>
      <c r="F29" s="9"/>
    </row>
    <row r="30" spans="2:6" ht="15" customHeight="1" x14ac:dyDescent="0.25">
      <c r="B30" s="9" t="s">
        <v>39</v>
      </c>
      <c r="C30" s="9"/>
      <c r="D30" s="9"/>
      <c r="E30" s="9"/>
      <c r="F30" s="9"/>
    </row>
    <row r="31" spans="2:6" ht="15" customHeight="1" x14ac:dyDescent="0.25">
      <c r="B31" s="9" t="s">
        <v>40</v>
      </c>
      <c r="C31" s="9"/>
      <c r="D31" s="9"/>
      <c r="E31" s="9"/>
      <c r="F31" s="9"/>
    </row>
  </sheetData>
  <mergeCells count="22">
    <mergeCell ref="B30:F30"/>
    <mergeCell ref="B31:F31"/>
    <mergeCell ref="D24:F24"/>
    <mergeCell ref="B26:F26"/>
    <mergeCell ref="B27:F27"/>
    <mergeCell ref="B28:F28"/>
    <mergeCell ref="B29:F29"/>
    <mergeCell ref="C12:F12"/>
    <mergeCell ref="B14:F14"/>
    <mergeCell ref="B21:F21"/>
    <mergeCell ref="D22:F22"/>
    <mergeCell ref="D23:F23"/>
    <mergeCell ref="C7:F7"/>
    <mergeCell ref="C8:F8"/>
    <mergeCell ref="C9:F9"/>
    <mergeCell ref="C10:F10"/>
    <mergeCell ref="C11:F11"/>
    <mergeCell ref="B1:F1"/>
    <mergeCell ref="B2:F2"/>
    <mergeCell ref="B4:F4"/>
    <mergeCell ref="C5:F5"/>
    <mergeCell ref="C6:F6"/>
  </mergeCells>
  <pageMargins left="0.75" right="0.75" top="1" bottom="1" header="0.511811023622047" footer="0.511811023622047"/>
  <pageSetup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33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13" customWidth="1"/>
    <col min="3" max="3" width="42" customWidth="1"/>
    <col min="4" max="4" width="10" customWidth="1"/>
    <col min="5" max="5" width="8" customWidth="1"/>
    <col min="6" max="6" width="11" customWidth="1"/>
    <col min="7" max="7" width="12" customWidth="1"/>
    <col min="8" max="11" width="11" customWidth="1"/>
    <col min="12" max="16" width="12" customWidth="1"/>
    <col min="17" max="17" width="14" customWidth="1"/>
    <col min="18" max="18" width="3" customWidth="1"/>
  </cols>
  <sheetData>
    <row r="1" spans="2:17" ht="30" customHeight="1" x14ac:dyDescent="0.25">
      <c r="B1" s="14" t="s">
        <v>41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2:17" ht="16.5" customHeight="1" x14ac:dyDescent="0.25">
      <c r="B2" s="13" t="s">
        <v>42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4" spans="2:17" ht="19.5" customHeight="1" x14ac:dyDescent="0.25">
      <c r="B4" s="8" t="s">
        <v>43</v>
      </c>
      <c r="C4" s="8"/>
      <c r="D4" s="8"/>
      <c r="E4" s="8"/>
      <c r="F4" s="8"/>
      <c r="G4" s="8"/>
      <c r="H4" s="7" t="s">
        <v>44</v>
      </c>
      <c r="I4" s="7"/>
      <c r="J4" s="7"/>
      <c r="K4" s="7"/>
      <c r="L4" s="7"/>
      <c r="M4" s="8" t="s">
        <v>45</v>
      </c>
      <c r="N4" s="8"/>
      <c r="O4" s="8"/>
      <c r="P4" s="8"/>
      <c r="Q4" s="8"/>
    </row>
    <row r="5" spans="2:17" ht="33.75" customHeight="1" x14ac:dyDescent="0.25">
      <c r="B5" s="23" t="s">
        <v>46</v>
      </c>
      <c r="C5" s="23" t="s">
        <v>47</v>
      </c>
      <c r="D5" s="23" t="s">
        <v>48</v>
      </c>
      <c r="E5" s="23" t="s">
        <v>49</v>
      </c>
      <c r="F5" s="23" t="s">
        <v>50</v>
      </c>
      <c r="G5" s="23" t="s">
        <v>51</v>
      </c>
      <c r="H5" s="23" t="s">
        <v>25</v>
      </c>
      <c r="I5" s="23" t="s">
        <v>26</v>
      </c>
      <c r="J5" s="23" t="s">
        <v>27</v>
      </c>
      <c r="K5" s="23" t="s">
        <v>52</v>
      </c>
      <c r="L5" s="23" t="s">
        <v>53</v>
      </c>
      <c r="M5" s="23" t="s">
        <v>25</v>
      </c>
      <c r="N5" s="23" t="s">
        <v>26</v>
      </c>
      <c r="O5" s="23" t="s">
        <v>27</v>
      </c>
      <c r="P5" s="23" t="s">
        <v>52</v>
      </c>
      <c r="Q5" s="23" t="s">
        <v>54</v>
      </c>
    </row>
    <row r="6" spans="2:17" ht="16.5" customHeight="1" x14ac:dyDescent="0.25">
      <c r="B6" s="24" t="s">
        <v>55</v>
      </c>
      <c r="C6" s="24" t="s">
        <v>56</v>
      </c>
      <c r="D6" s="25">
        <v>1</v>
      </c>
      <c r="E6" s="26" t="s">
        <v>57</v>
      </c>
      <c r="F6" s="27">
        <v>24</v>
      </c>
      <c r="G6" s="28">
        <f>Kalkulationsbasis!$C$22</f>
        <v>46.8</v>
      </c>
      <c r="H6" s="29">
        <f t="shared" ref="H6:H25" si="0">IF(F6="","",F6*G6)</f>
        <v>1123.1999999999998</v>
      </c>
      <c r="I6" s="30">
        <v>0</v>
      </c>
      <c r="J6" s="30">
        <v>1850</v>
      </c>
      <c r="K6" s="30">
        <v>320</v>
      </c>
      <c r="L6" s="29">
        <f t="shared" ref="L6:L25" si="1">IF(B6="","",SUM(H6:K6))</f>
        <v>3293.2</v>
      </c>
      <c r="M6" s="29">
        <f>IF(B6="","",ROUND(H6*(1+Kalkulationsbasis!$F$16),2))</f>
        <v>1412.97</v>
      </c>
      <c r="N6" s="29">
        <f>IF(B6="","",ROUND(I6*(1+Kalkulationsbasis!$F$17),2))</f>
        <v>0</v>
      </c>
      <c r="O6" s="29">
        <f>IF(B6="","",ROUND(J6*(1+Kalkulationsbasis!$F$18),2))</f>
        <v>2244.15</v>
      </c>
      <c r="P6" s="29">
        <f>IF(B6="","",ROUND(K6*(1+Kalkulationsbasis!$F$19),2))</f>
        <v>370.21</v>
      </c>
      <c r="Q6" s="31">
        <f t="shared" ref="Q6:Q25" si="2">IF(B6="","",SUM(M6:P6))</f>
        <v>4027.33</v>
      </c>
    </row>
    <row r="7" spans="2:17" ht="16.5" customHeight="1" x14ac:dyDescent="0.25">
      <c r="B7" s="24" t="s">
        <v>58</v>
      </c>
      <c r="C7" s="24" t="s">
        <v>59</v>
      </c>
      <c r="D7" s="25">
        <v>850</v>
      </c>
      <c r="E7" s="26" t="s">
        <v>60</v>
      </c>
      <c r="F7" s="27">
        <v>0.05</v>
      </c>
      <c r="G7" s="28">
        <f>Kalkulationsbasis!$C$22</f>
        <v>46.8</v>
      </c>
      <c r="H7" s="29">
        <f t="shared" si="0"/>
        <v>2.34</v>
      </c>
      <c r="I7" s="30">
        <v>0</v>
      </c>
      <c r="J7" s="30">
        <v>1.1000000000000001</v>
      </c>
      <c r="K7" s="30">
        <v>0.15</v>
      </c>
      <c r="L7" s="29">
        <f t="shared" si="1"/>
        <v>3.59</v>
      </c>
      <c r="M7" s="29">
        <f>IF(B7="","",ROUND(H7*(1+Kalkulationsbasis!$F$16),2))</f>
        <v>2.94</v>
      </c>
      <c r="N7" s="29">
        <f>IF(B7="","",ROUND(I7*(1+Kalkulationsbasis!$F$17),2))</f>
        <v>0</v>
      </c>
      <c r="O7" s="29">
        <f>IF(B7="","",ROUND(J7*(1+Kalkulationsbasis!$F$18),2))</f>
        <v>1.33</v>
      </c>
      <c r="P7" s="29">
        <f>IF(B7="","",ROUND(K7*(1+Kalkulationsbasis!$F$19),2))</f>
        <v>0.17</v>
      </c>
      <c r="Q7" s="31">
        <f t="shared" si="2"/>
        <v>4.4399999999999995</v>
      </c>
    </row>
    <row r="8" spans="2:17" ht="16.5" customHeight="1" x14ac:dyDescent="0.25">
      <c r="B8" s="24" t="s">
        <v>61</v>
      </c>
      <c r="C8" s="24" t="s">
        <v>62</v>
      </c>
      <c r="D8" s="25">
        <v>1240</v>
      </c>
      <c r="E8" s="26" t="s">
        <v>63</v>
      </c>
      <c r="F8" s="27">
        <v>0.08</v>
      </c>
      <c r="G8" s="28">
        <f>Kalkulationsbasis!$C$22</f>
        <v>46.8</v>
      </c>
      <c r="H8" s="29">
        <f t="shared" si="0"/>
        <v>3.7439999999999998</v>
      </c>
      <c r="I8" s="30">
        <v>0</v>
      </c>
      <c r="J8" s="30">
        <v>4.2</v>
      </c>
      <c r="K8" s="30">
        <v>0.35</v>
      </c>
      <c r="L8" s="29">
        <f t="shared" si="1"/>
        <v>8.2940000000000005</v>
      </c>
      <c r="M8" s="29">
        <f>IF(B8="","",ROUND(H8*(1+Kalkulationsbasis!$F$16),2))</f>
        <v>4.71</v>
      </c>
      <c r="N8" s="29">
        <f>IF(B8="","",ROUND(I8*(1+Kalkulationsbasis!$F$17),2))</f>
        <v>0</v>
      </c>
      <c r="O8" s="29">
        <f>IF(B8="","",ROUND(J8*(1+Kalkulationsbasis!$F$18),2))</f>
        <v>5.09</v>
      </c>
      <c r="P8" s="29">
        <f>IF(B8="","",ROUND(K8*(1+Kalkulationsbasis!$F$19),2))</f>
        <v>0.4</v>
      </c>
      <c r="Q8" s="31">
        <f t="shared" si="2"/>
        <v>10.200000000000001</v>
      </c>
    </row>
    <row r="9" spans="2:17" ht="16.5" customHeight="1" x14ac:dyDescent="0.25">
      <c r="B9" s="24" t="s">
        <v>64</v>
      </c>
      <c r="C9" s="24" t="s">
        <v>65</v>
      </c>
      <c r="D9" s="25">
        <v>320</v>
      </c>
      <c r="E9" s="26" t="s">
        <v>60</v>
      </c>
      <c r="F9" s="27">
        <v>0.12</v>
      </c>
      <c r="G9" s="28">
        <f>Kalkulationsbasis!$C$22</f>
        <v>46.8</v>
      </c>
      <c r="H9" s="29">
        <f t="shared" si="0"/>
        <v>5.6159999999999997</v>
      </c>
      <c r="I9" s="30">
        <v>4.8</v>
      </c>
      <c r="J9" s="30">
        <v>0.45</v>
      </c>
      <c r="K9" s="30">
        <v>0.2</v>
      </c>
      <c r="L9" s="29">
        <f t="shared" si="1"/>
        <v>11.065999999999999</v>
      </c>
      <c r="M9" s="29">
        <f>IF(B9="","",ROUND(H9*(1+Kalkulationsbasis!$F$16),2))</f>
        <v>7.06</v>
      </c>
      <c r="N9" s="29">
        <f>IF(B9="","",ROUND(I9*(1+Kalkulationsbasis!$F$17),2))</f>
        <v>5.71</v>
      </c>
      <c r="O9" s="29">
        <f>IF(B9="","",ROUND(J9*(1+Kalkulationsbasis!$F$18),2))</f>
        <v>0.55000000000000004</v>
      </c>
      <c r="P9" s="29">
        <f>IF(B9="","",ROUND(K9*(1+Kalkulationsbasis!$F$19),2))</f>
        <v>0.23</v>
      </c>
      <c r="Q9" s="31">
        <f t="shared" si="2"/>
        <v>13.55</v>
      </c>
    </row>
    <row r="10" spans="2:17" ht="16.5" customHeight="1" x14ac:dyDescent="0.25">
      <c r="B10" s="24" t="s">
        <v>66</v>
      </c>
      <c r="C10" s="24" t="s">
        <v>67</v>
      </c>
      <c r="D10" s="25">
        <v>78</v>
      </c>
      <c r="E10" s="26" t="s">
        <v>63</v>
      </c>
      <c r="F10" s="27">
        <v>1.1000000000000001</v>
      </c>
      <c r="G10" s="28">
        <f>Kalkulationsbasis!$C$22</f>
        <v>46.8</v>
      </c>
      <c r="H10" s="29">
        <f t="shared" si="0"/>
        <v>51.480000000000004</v>
      </c>
      <c r="I10" s="30">
        <v>118</v>
      </c>
      <c r="J10" s="30">
        <v>6.5</v>
      </c>
      <c r="K10" s="30">
        <v>4.2</v>
      </c>
      <c r="L10" s="29">
        <f t="shared" si="1"/>
        <v>180.18</v>
      </c>
      <c r="M10" s="29">
        <f>IF(B10="","",ROUND(H10*(1+Kalkulationsbasis!$F$16),2))</f>
        <v>64.760000000000005</v>
      </c>
      <c r="N10" s="29">
        <f>IF(B10="","",ROUND(I10*(1+Kalkulationsbasis!$F$17),2))</f>
        <v>140.49</v>
      </c>
      <c r="O10" s="29">
        <f>IF(B10="","",ROUND(J10*(1+Kalkulationsbasis!$F$18),2))</f>
        <v>7.88</v>
      </c>
      <c r="P10" s="29">
        <f>IF(B10="","",ROUND(K10*(1+Kalkulationsbasis!$F$19),2))</f>
        <v>4.8600000000000003</v>
      </c>
      <c r="Q10" s="31">
        <f t="shared" si="2"/>
        <v>217.99</v>
      </c>
    </row>
    <row r="11" spans="2:17" ht="16.5" customHeight="1" x14ac:dyDescent="0.25">
      <c r="B11" s="24" t="s">
        <v>68</v>
      </c>
      <c r="C11" s="24" t="s">
        <v>69</v>
      </c>
      <c r="D11" s="25">
        <v>6.4</v>
      </c>
      <c r="E11" s="26" t="s">
        <v>70</v>
      </c>
      <c r="F11" s="27">
        <v>12.5</v>
      </c>
      <c r="G11" s="28">
        <f>Kalkulationsbasis!$C$22</f>
        <v>46.8</v>
      </c>
      <c r="H11" s="29">
        <f t="shared" si="0"/>
        <v>585</v>
      </c>
      <c r="I11" s="30">
        <v>1050</v>
      </c>
      <c r="J11" s="30">
        <v>18</v>
      </c>
      <c r="K11" s="30">
        <v>25</v>
      </c>
      <c r="L11" s="29">
        <f t="shared" si="1"/>
        <v>1678</v>
      </c>
      <c r="M11" s="29">
        <f>IF(B11="","",ROUND(H11*(1+Kalkulationsbasis!$F$16),2))</f>
        <v>735.92</v>
      </c>
      <c r="N11" s="29">
        <f>IF(B11="","",ROUND(I11*(1+Kalkulationsbasis!$F$17),2))</f>
        <v>1250.1199999999999</v>
      </c>
      <c r="O11" s="29">
        <f>IF(B11="","",ROUND(J11*(1+Kalkulationsbasis!$F$18),2))</f>
        <v>21.84</v>
      </c>
      <c r="P11" s="29">
        <f>IF(B11="","",ROUND(K11*(1+Kalkulationsbasis!$F$19),2))</f>
        <v>28.92</v>
      </c>
      <c r="Q11" s="31">
        <f t="shared" si="2"/>
        <v>2036.8</v>
      </c>
    </row>
    <row r="12" spans="2:17" ht="16.5" customHeight="1" x14ac:dyDescent="0.25">
      <c r="B12" s="24" t="s">
        <v>71</v>
      </c>
      <c r="C12" s="24" t="s">
        <v>72</v>
      </c>
      <c r="D12" s="25">
        <v>640</v>
      </c>
      <c r="E12" s="26" t="s">
        <v>60</v>
      </c>
      <c r="F12" s="27">
        <v>0.55000000000000004</v>
      </c>
      <c r="G12" s="28">
        <f>Kalkulationsbasis!$C$22</f>
        <v>46.8</v>
      </c>
      <c r="H12" s="29">
        <f t="shared" si="0"/>
        <v>25.740000000000002</v>
      </c>
      <c r="I12" s="30">
        <v>6.2</v>
      </c>
      <c r="J12" s="30">
        <v>5.8</v>
      </c>
      <c r="K12" s="30">
        <v>1.1000000000000001</v>
      </c>
      <c r="L12" s="29">
        <f t="shared" si="1"/>
        <v>38.840000000000003</v>
      </c>
      <c r="M12" s="29">
        <f>IF(B12="","",ROUND(H12*(1+Kalkulationsbasis!$F$16),2))</f>
        <v>32.380000000000003</v>
      </c>
      <c r="N12" s="29">
        <f>IF(B12="","",ROUND(I12*(1+Kalkulationsbasis!$F$17),2))</f>
        <v>7.38</v>
      </c>
      <c r="O12" s="29">
        <f>IF(B12="","",ROUND(J12*(1+Kalkulationsbasis!$F$18),2))</f>
        <v>7.04</v>
      </c>
      <c r="P12" s="29">
        <f>IF(B12="","",ROUND(K12*(1+Kalkulationsbasis!$F$19),2))</f>
        <v>1.27</v>
      </c>
      <c r="Q12" s="31">
        <f t="shared" si="2"/>
        <v>48.070000000000007</v>
      </c>
    </row>
    <row r="13" spans="2:17" ht="16.5" customHeight="1" x14ac:dyDescent="0.25">
      <c r="B13" s="24" t="s">
        <v>73</v>
      </c>
      <c r="C13" s="24" t="s">
        <v>74</v>
      </c>
      <c r="D13" s="25">
        <v>410</v>
      </c>
      <c r="E13" s="26" t="s">
        <v>60</v>
      </c>
      <c r="F13" s="27">
        <v>0.85</v>
      </c>
      <c r="G13" s="28">
        <f>Kalkulationsbasis!$C$22</f>
        <v>46.8</v>
      </c>
      <c r="H13" s="29">
        <f t="shared" si="0"/>
        <v>39.779999999999994</v>
      </c>
      <c r="I13" s="30">
        <v>32.5</v>
      </c>
      <c r="J13" s="30">
        <v>2.4</v>
      </c>
      <c r="K13" s="30">
        <v>1.6</v>
      </c>
      <c r="L13" s="29">
        <f t="shared" si="1"/>
        <v>76.28</v>
      </c>
      <c r="M13" s="29">
        <f>IF(B13="","",ROUND(H13*(1+Kalkulationsbasis!$F$16),2))</f>
        <v>50.04</v>
      </c>
      <c r="N13" s="29">
        <f>IF(B13="","",ROUND(I13*(1+Kalkulationsbasis!$F$17),2))</f>
        <v>38.69</v>
      </c>
      <c r="O13" s="29">
        <f>IF(B13="","",ROUND(J13*(1+Kalkulationsbasis!$F$18),2))</f>
        <v>2.91</v>
      </c>
      <c r="P13" s="29">
        <f>IF(B13="","",ROUND(K13*(1+Kalkulationsbasis!$F$19),2))</f>
        <v>1.85</v>
      </c>
      <c r="Q13" s="31">
        <f t="shared" si="2"/>
        <v>93.489999999999981</v>
      </c>
    </row>
    <row r="14" spans="2:17" ht="16.5" customHeight="1" x14ac:dyDescent="0.25">
      <c r="B14" s="24" t="s">
        <v>75</v>
      </c>
      <c r="C14" s="24" t="s">
        <v>76</v>
      </c>
      <c r="D14" s="25">
        <v>96</v>
      </c>
      <c r="E14" s="26" t="s">
        <v>63</v>
      </c>
      <c r="F14" s="27">
        <v>1.35</v>
      </c>
      <c r="G14" s="28">
        <f>Kalkulationsbasis!$C$22</f>
        <v>46.8</v>
      </c>
      <c r="H14" s="29">
        <f t="shared" si="0"/>
        <v>63.18</v>
      </c>
      <c r="I14" s="30">
        <v>121</v>
      </c>
      <c r="J14" s="30">
        <v>9.8000000000000007</v>
      </c>
      <c r="K14" s="30">
        <v>5.4</v>
      </c>
      <c r="L14" s="29">
        <f t="shared" si="1"/>
        <v>199.38000000000002</v>
      </c>
      <c r="M14" s="29">
        <f>IF(B14="","",ROUND(H14*(1+Kalkulationsbasis!$F$16),2))</f>
        <v>79.48</v>
      </c>
      <c r="N14" s="29">
        <f>IF(B14="","",ROUND(I14*(1+Kalkulationsbasis!$F$17),2))</f>
        <v>144.06</v>
      </c>
      <c r="O14" s="29">
        <f>IF(B14="","",ROUND(J14*(1+Kalkulationsbasis!$F$18),2))</f>
        <v>11.89</v>
      </c>
      <c r="P14" s="29">
        <f>IF(B14="","",ROUND(K14*(1+Kalkulationsbasis!$F$19),2))</f>
        <v>6.25</v>
      </c>
      <c r="Q14" s="31">
        <f t="shared" si="2"/>
        <v>241.68</v>
      </c>
    </row>
    <row r="15" spans="2:17" ht="16.5" customHeight="1" x14ac:dyDescent="0.25">
      <c r="B15" s="24" t="s">
        <v>77</v>
      </c>
      <c r="C15" s="24" t="s">
        <v>78</v>
      </c>
      <c r="D15" s="25">
        <v>180</v>
      </c>
      <c r="E15" s="26" t="s">
        <v>79</v>
      </c>
      <c r="F15" s="27">
        <v>0.3</v>
      </c>
      <c r="G15" s="28">
        <f>Kalkulationsbasis!$C$22</f>
        <v>46.8</v>
      </c>
      <c r="H15" s="29">
        <f t="shared" si="0"/>
        <v>14.04</v>
      </c>
      <c r="I15" s="30">
        <v>14.2</v>
      </c>
      <c r="J15" s="30">
        <v>1.9</v>
      </c>
      <c r="K15" s="30">
        <v>0.8</v>
      </c>
      <c r="L15" s="29">
        <f t="shared" si="1"/>
        <v>30.939999999999998</v>
      </c>
      <c r="M15" s="29">
        <f>IF(B15="","",ROUND(H15*(1+Kalkulationsbasis!$F$16),2))</f>
        <v>17.66</v>
      </c>
      <c r="N15" s="29">
        <f>IF(B15="","",ROUND(I15*(1+Kalkulationsbasis!$F$17),2))</f>
        <v>16.91</v>
      </c>
      <c r="O15" s="29">
        <f>IF(B15="","",ROUND(J15*(1+Kalkulationsbasis!$F$18),2))</f>
        <v>2.2999999999999998</v>
      </c>
      <c r="P15" s="29">
        <f>IF(B15="","",ROUND(K15*(1+Kalkulationsbasis!$F$19),2))</f>
        <v>0.93</v>
      </c>
      <c r="Q15" s="31">
        <f t="shared" si="2"/>
        <v>37.799999999999997</v>
      </c>
    </row>
    <row r="16" spans="2:17" ht="16.5" customHeight="1" x14ac:dyDescent="0.25">
      <c r="B16" s="24" t="s">
        <v>80</v>
      </c>
      <c r="C16" s="24" t="s">
        <v>81</v>
      </c>
      <c r="D16" s="25">
        <v>720</v>
      </c>
      <c r="E16" s="26" t="s">
        <v>60</v>
      </c>
      <c r="F16" s="27">
        <v>0.1</v>
      </c>
      <c r="G16" s="28">
        <f>Kalkulationsbasis!$C$22</f>
        <v>46.8</v>
      </c>
      <c r="H16" s="29">
        <f t="shared" si="0"/>
        <v>4.68</v>
      </c>
      <c r="I16" s="30">
        <v>0.9</v>
      </c>
      <c r="J16" s="30">
        <v>4.5999999999999996</v>
      </c>
      <c r="K16" s="30">
        <v>0.45</v>
      </c>
      <c r="L16" s="29">
        <f t="shared" si="1"/>
        <v>10.629999999999999</v>
      </c>
      <c r="M16" s="29">
        <f>IF(B16="","",ROUND(H16*(1+Kalkulationsbasis!$F$16),2))</f>
        <v>5.89</v>
      </c>
      <c r="N16" s="29">
        <f>IF(B16="","",ROUND(I16*(1+Kalkulationsbasis!$F$17),2))</f>
        <v>1.07</v>
      </c>
      <c r="O16" s="29">
        <f>IF(B16="","",ROUND(J16*(1+Kalkulationsbasis!$F$18),2))</f>
        <v>5.58</v>
      </c>
      <c r="P16" s="29">
        <f>IF(B16="","",ROUND(K16*(1+Kalkulationsbasis!$F$19),2))</f>
        <v>0.52</v>
      </c>
      <c r="Q16" s="31">
        <f t="shared" si="2"/>
        <v>13.059999999999999</v>
      </c>
    </row>
    <row r="17" spans="2:17" ht="16.5" customHeight="1" x14ac:dyDescent="0.25">
      <c r="B17" s="24" t="s">
        <v>82</v>
      </c>
      <c r="C17" s="24" t="s">
        <v>83</v>
      </c>
      <c r="D17" s="25">
        <v>22</v>
      </c>
      <c r="E17" s="26" t="s">
        <v>70</v>
      </c>
      <c r="F17" s="27">
        <v>0.25</v>
      </c>
      <c r="G17" s="28">
        <f>Kalkulationsbasis!$C$22</f>
        <v>46.8</v>
      </c>
      <c r="H17" s="29">
        <f t="shared" si="0"/>
        <v>11.7</v>
      </c>
      <c r="I17" s="30">
        <v>0</v>
      </c>
      <c r="J17" s="30">
        <v>3.2</v>
      </c>
      <c r="K17" s="30">
        <v>96</v>
      </c>
      <c r="L17" s="29">
        <f t="shared" si="1"/>
        <v>110.9</v>
      </c>
      <c r="M17" s="29">
        <f>IF(B17="","",ROUND(H17*(1+Kalkulationsbasis!$F$16),2))</f>
        <v>14.72</v>
      </c>
      <c r="N17" s="29">
        <f>IF(B17="","",ROUND(I17*(1+Kalkulationsbasis!$F$17),2))</f>
        <v>0</v>
      </c>
      <c r="O17" s="29">
        <f>IF(B17="","",ROUND(J17*(1+Kalkulationsbasis!$F$18),2))</f>
        <v>3.88</v>
      </c>
      <c r="P17" s="29">
        <f>IF(B17="","",ROUND(K17*(1+Kalkulationsbasis!$F$19),2))</f>
        <v>111.06</v>
      </c>
      <c r="Q17" s="31">
        <f t="shared" si="2"/>
        <v>129.66</v>
      </c>
    </row>
    <row r="18" spans="2:17" ht="16.5" customHeight="1" x14ac:dyDescent="0.25">
      <c r="B18" s="24"/>
      <c r="C18" s="24"/>
      <c r="D18" s="25"/>
      <c r="E18" s="26"/>
      <c r="F18" s="27"/>
      <c r="G18" s="28">
        <f>Kalkulationsbasis!$C$22</f>
        <v>46.8</v>
      </c>
      <c r="H18" s="29" t="str">
        <f t="shared" si="0"/>
        <v/>
      </c>
      <c r="I18" s="30"/>
      <c r="J18" s="30"/>
      <c r="K18" s="30"/>
      <c r="L18" s="29" t="str">
        <f t="shared" si="1"/>
        <v/>
      </c>
      <c r="M18" s="29" t="str">
        <f>IF(B18="","",ROUND(H18*(1+Kalkulationsbasis!$F$16),2))</f>
        <v/>
      </c>
      <c r="N18" s="29" t="str">
        <f>IF(B18="","",ROUND(I18*(1+Kalkulationsbasis!$F$17),2))</f>
        <v/>
      </c>
      <c r="O18" s="29" t="str">
        <f>IF(B18="","",ROUND(J18*(1+Kalkulationsbasis!$F$18),2))</f>
        <v/>
      </c>
      <c r="P18" s="29" t="str">
        <f>IF(B18="","",ROUND(K18*(1+Kalkulationsbasis!$F$19),2))</f>
        <v/>
      </c>
      <c r="Q18" s="31" t="str">
        <f t="shared" si="2"/>
        <v/>
      </c>
    </row>
    <row r="19" spans="2:17" ht="16.5" customHeight="1" x14ac:dyDescent="0.25">
      <c r="B19" s="24"/>
      <c r="C19" s="24"/>
      <c r="D19" s="25"/>
      <c r="E19" s="26"/>
      <c r="F19" s="27"/>
      <c r="G19" s="28">
        <f>Kalkulationsbasis!$C$22</f>
        <v>46.8</v>
      </c>
      <c r="H19" s="29" t="str">
        <f t="shared" si="0"/>
        <v/>
      </c>
      <c r="I19" s="30"/>
      <c r="J19" s="30"/>
      <c r="K19" s="30"/>
      <c r="L19" s="29" t="str">
        <f t="shared" si="1"/>
        <v/>
      </c>
      <c r="M19" s="29" t="str">
        <f>IF(B19="","",ROUND(H19*(1+Kalkulationsbasis!$F$16),2))</f>
        <v/>
      </c>
      <c r="N19" s="29" t="str">
        <f>IF(B19="","",ROUND(I19*(1+Kalkulationsbasis!$F$17),2))</f>
        <v/>
      </c>
      <c r="O19" s="29" t="str">
        <f>IF(B19="","",ROUND(J19*(1+Kalkulationsbasis!$F$18),2))</f>
        <v/>
      </c>
      <c r="P19" s="29" t="str">
        <f>IF(B19="","",ROUND(K19*(1+Kalkulationsbasis!$F$19),2))</f>
        <v/>
      </c>
      <c r="Q19" s="31" t="str">
        <f t="shared" si="2"/>
        <v/>
      </c>
    </row>
    <row r="20" spans="2:17" ht="16.5" customHeight="1" x14ac:dyDescent="0.25">
      <c r="B20" s="24"/>
      <c r="C20" s="24"/>
      <c r="D20" s="25"/>
      <c r="E20" s="26"/>
      <c r="F20" s="27"/>
      <c r="G20" s="28">
        <f>Kalkulationsbasis!$C$22</f>
        <v>46.8</v>
      </c>
      <c r="H20" s="29" t="str">
        <f t="shared" si="0"/>
        <v/>
      </c>
      <c r="I20" s="30"/>
      <c r="J20" s="30"/>
      <c r="K20" s="30"/>
      <c r="L20" s="29" t="str">
        <f t="shared" si="1"/>
        <v/>
      </c>
      <c r="M20" s="29" t="str">
        <f>IF(B20="","",ROUND(H20*(1+Kalkulationsbasis!$F$16),2))</f>
        <v/>
      </c>
      <c r="N20" s="29" t="str">
        <f>IF(B20="","",ROUND(I20*(1+Kalkulationsbasis!$F$17),2))</f>
        <v/>
      </c>
      <c r="O20" s="29" t="str">
        <f>IF(B20="","",ROUND(J20*(1+Kalkulationsbasis!$F$18),2))</f>
        <v/>
      </c>
      <c r="P20" s="29" t="str">
        <f>IF(B20="","",ROUND(K20*(1+Kalkulationsbasis!$F$19),2))</f>
        <v/>
      </c>
      <c r="Q20" s="31" t="str">
        <f t="shared" si="2"/>
        <v/>
      </c>
    </row>
    <row r="21" spans="2:17" ht="16.5" customHeight="1" x14ac:dyDescent="0.25">
      <c r="B21" s="24"/>
      <c r="C21" s="24"/>
      <c r="D21" s="25"/>
      <c r="E21" s="26"/>
      <c r="F21" s="27"/>
      <c r="G21" s="28">
        <f>Kalkulationsbasis!$C$22</f>
        <v>46.8</v>
      </c>
      <c r="H21" s="29" t="str">
        <f t="shared" si="0"/>
        <v/>
      </c>
      <c r="I21" s="30"/>
      <c r="J21" s="30"/>
      <c r="K21" s="30"/>
      <c r="L21" s="29" t="str">
        <f t="shared" si="1"/>
        <v/>
      </c>
      <c r="M21" s="29" t="str">
        <f>IF(B21="","",ROUND(H21*(1+Kalkulationsbasis!$F$16),2))</f>
        <v/>
      </c>
      <c r="N21" s="29" t="str">
        <f>IF(B21="","",ROUND(I21*(1+Kalkulationsbasis!$F$17),2))</f>
        <v/>
      </c>
      <c r="O21" s="29" t="str">
        <f>IF(B21="","",ROUND(J21*(1+Kalkulationsbasis!$F$18),2))</f>
        <v/>
      </c>
      <c r="P21" s="29" t="str">
        <f>IF(B21="","",ROUND(K21*(1+Kalkulationsbasis!$F$19),2))</f>
        <v/>
      </c>
      <c r="Q21" s="31" t="str">
        <f t="shared" si="2"/>
        <v/>
      </c>
    </row>
    <row r="22" spans="2:17" ht="16.5" customHeight="1" x14ac:dyDescent="0.25">
      <c r="B22" s="24"/>
      <c r="C22" s="24"/>
      <c r="D22" s="25"/>
      <c r="E22" s="26"/>
      <c r="F22" s="27"/>
      <c r="G22" s="28">
        <f>Kalkulationsbasis!$C$22</f>
        <v>46.8</v>
      </c>
      <c r="H22" s="29" t="str">
        <f t="shared" si="0"/>
        <v/>
      </c>
      <c r="I22" s="30"/>
      <c r="J22" s="30"/>
      <c r="K22" s="30"/>
      <c r="L22" s="29" t="str">
        <f t="shared" si="1"/>
        <v/>
      </c>
      <c r="M22" s="29" t="str">
        <f>IF(B22="","",ROUND(H22*(1+Kalkulationsbasis!$F$16),2))</f>
        <v/>
      </c>
      <c r="N22" s="29" t="str">
        <f>IF(B22="","",ROUND(I22*(1+Kalkulationsbasis!$F$17),2))</f>
        <v/>
      </c>
      <c r="O22" s="29" t="str">
        <f>IF(B22="","",ROUND(J22*(1+Kalkulationsbasis!$F$18),2))</f>
        <v/>
      </c>
      <c r="P22" s="29" t="str">
        <f>IF(B22="","",ROUND(K22*(1+Kalkulationsbasis!$F$19),2))</f>
        <v/>
      </c>
      <c r="Q22" s="31" t="str">
        <f t="shared" si="2"/>
        <v/>
      </c>
    </row>
    <row r="23" spans="2:17" ht="16.5" customHeight="1" x14ac:dyDescent="0.25">
      <c r="B23" s="24"/>
      <c r="C23" s="24"/>
      <c r="D23" s="25"/>
      <c r="E23" s="26"/>
      <c r="F23" s="27"/>
      <c r="G23" s="28">
        <f>Kalkulationsbasis!$C$22</f>
        <v>46.8</v>
      </c>
      <c r="H23" s="29" t="str">
        <f t="shared" si="0"/>
        <v/>
      </c>
      <c r="I23" s="30"/>
      <c r="J23" s="30"/>
      <c r="K23" s="30"/>
      <c r="L23" s="29" t="str">
        <f t="shared" si="1"/>
        <v/>
      </c>
      <c r="M23" s="29" t="str">
        <f>IF(B23="","",ROUND(H23*(1+Kalkulationsbasis!$F$16),2))</f>
        <v/>
      </c>
      <c r="N23" s="29" t="str">
        <f>IF(B23="","",ROUND(I23*(1+Kalkulationsbasis!$F$17),2))</f>
        <v/>
      </c>
      <c r="O23" s="29" t="str">
        <f>IF(B23="","",ROUND(J23*(1+Kalkulationsbasis!$F$18),2))</f>
        <v/>
      </c>
      <c r="P23" s="29" t="str">
        <f>IF(B23="","",ROUND(K23*(1+Kalkulationsbasis!$F$19),2))</f>
        <v/>
      </c>
      <c r="Q23" s="31" t="str">
        <f t="shared" si="2"/>
        <v/>
      </c>
    </row>
    <row r="24" spans="2:17" ht="16.5" customHeight="1" x14ac:dyDescent="0.25">
      <c r="B24" s="24"/>
      <c r="C24" s="24"/>
      <c r="D24" s="25"/>
      <c r="E24" s="26"/>
      <c r="F24" s="27"/>
      <c r="G24" s="28">
        <f>Kalkulationsbasis!$C$22</f>
        <v>46.8</v>
      </c>
      <c r="H24" s="29" t="str">
        <f t="shared" si="0"/>
        <v/>
      </c>
      <c r="I24" s="30"/>
      <c r="J24" s="30"/>
      <c r="K24" s="30"/>
      <c r="L24" s="29" t="str">
        <f t="shared" si="1"/>
        <v/>
      </c>
      <c r="M24" s="29" t="str">
        <f>IF(B24="","",ROUND(H24*(1+Kalkulationsbasis!$F$16),2))</f>
        <v/>
      </c>
      <c r="N24" s="29" t="str">
        <f>IF(B24="","",ROUND(I24*(1+Kalkulationsbasis!$F$17),2))</f>
        <v/>
      </c>
      <c r="O24" s="29" t="str">
        <f>IF(B24="","",ROUND(J24*(1+Kalkulationsbasis!$F$18),2))</f>
        <v/>
      </c>
      <c r="P24" s="29" t="str">
        <f>IF(B24="","",ROUND(K24*(1+Kalkulationsbasis!$F$19),2))</f>
        <v/>
      </c>
      <c r="Q24" s="31" t="str">
        <f t="shared" si="2"/>
        <v/>
      </c>
    </row>
    <row r="25" spans="2:17" ht="16.5" customHeight="1" x14ac:dyDescent="0.25">
      <c r="B25" s="24"/>
      <c r="C25" s="24"/>
      <c r="D25" s="25"/>
      <c r="E25" s="26"/>
      <c r="F25" s="27"/>
      <c r="G25" s="28">
        <f>Kalkulationsbasis!$C$22</f>
        <v>46.8</v>
      </c>
      <c r="H25" s="29" t="str">
        <f t="shared" si="0"/>
        <v/>
      </c>
      <c r="I25" s="30"/>
      <c r="J25" s="30"/>
      <c r="K25" s="30"/>
      <c r="L25" s="29" t="str">
        <f t="shared" si="1"/>
        <v/>
      </c>
      <c r="M25" s="29" t="str">
        <f>IF(B25="","",ROUND(H25*(1+Kalkulationsbasis!$F$16),2))</f>
        <v/>
      </c>
      <c r="N25" s="29" t="str">
        <f>IF(B25="","",ROUND(I25*(1+Kalkulationsbasis!$F$17),2))</f>
        <v/>
      </c>
      <c r="O25" s="29" t="str">
        <f>IF(B25="","",ROUND(J25*(1+Kalkulationsbasis!$F$18),2))</f>
        <v/>
      </c>
      <c r="P25" s="29" t="str">
        <f>IF(B25="","",ROUND(K25*(1+Kalkulationsbasis!$F$19),2))</f>
        <v/>
      </c>
      <c r="Q25" s="31" t="str">
        <f t="shared" si="2"/>
        <v/>
      </c>
    </row>
    <row r="26" spans="2:17" ht="19.5" customHeight="1" x14ac:dyDescent="0.25">
      <c r="B26" s="6" t="s">
        <v>84</v>
      </c>
      <c r="C26" s="6"/>
      <c r="D26" s="32"/>
      <c r="E26" s="32"/>
      <c r="F26" s="33">
        <f>SUMPRODUCT(D6:D25,F6:F25)</f>
        <v>1331.5</v>
      </c>
      <c r="G26" s="32"/>
      <c r="H26" s="32"/>
      <c r="I26" s="32"/>
      <c r="J26" s="32"/>
      <c r="K26" s="32"/>
      <c r="L26" s="32"/>
      <c r="M26" s="32"/>
      <c r="N26" s="32"/>
      <c r="O26" s="32"/>
      <c r="P26" s="34" t="s">
        <v>85</v>
      </c>
      <c r="Q26" s="35">
        <f>SUMPRODUCT(D6:D25,Q6:Q25)</f>
        <v>166180.76999999999</v>
      </c>
    </row>
    <row r="28" spans="2:17" ht="21.75" customHeight="1" x14ac:dyDescent="0.25">
      <c r="B28" s="12" t="s">
        <v>86</v>
      </c>
      <c r="C28" s="12"/>
      <c r="D28" s="12"/>
      <c r="E28" s="12"/>
      <c r="F28" s="12"/>
      <c r="G28" s="12"/>
      <c r="H28" s="12"/>
    </row>
    <row r="29" spans="2:17" ht="13.5" customHeight="1" x14ac:dyDescent="0.25">
      <c r="B29" s="5" t="s">
        <v>87</v>
      </c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2:17" ht="13.5" customHeight="1" x14ac:dyDescent="0.25">
      <c r="B30" s="5" t="s">
        <v>88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2:17" ht="13.5" customHeight="1" x14ac:dyDescent="0.25">
      <c r="B31" s="5" t="s">
        <v>89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2:17" ht="13.5" customHeight="1" x14ac:dyDescent="0.25">
      <c r="B32" s="5" t="s">
        <v>90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2:12" ht="13.5" customHeight="1" x14ac:dyDescent="0.25">
      <c r="B33" s="5" t="s">
        <v>91</v>
      </c>
      <c r="C33" s="5"/>
      <c r="D33" s="5"/>
      <c r="E33" s="5"/>
      <c r="F33" s="5"/>
      <c r="G33" s="5"/>
      <c r="H33" s="5"/>
      <c r="I33" s="5"/>
      <c r="J33" s="5"/>
      <c r="K33" s="5"/>
      <c r="L33" s="5"/>
    </row>
  </sheetData>
  <mergeCells count="12">
    <mergeCell ref="B32:L32"/>
    <mergeCell ref="B33:L33"/>
    <mergeCell ref="B26:C26"/>
    <mergeCell ref="B28:H28"/>
    <mergeCell ref="B29:L29"/>
    <mergeCell ref="B30:L30"/>
    <mergeCell ref="B31:L31"/>
    <mergeCell ref="B1:Q1"/>
    <mergeCell ref="B2:Q2"/>
    <mergeCell ref="B4:G4"/>
    <mergeCell ref="H4:L4"/>
    <mergeCell ref="M4:Q4"/>
  </mergeCells>
  <dataValidations count="1">
    <dataValidation type="list" allowBlank="1" sqref="E6:E25" xr:uid="{00000000-0002-0000-0100-000000000000}">
      <formula1>"m,m²,m³,Stk,t,kg,Std,psch,Wo,l"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47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13" customWidth="1"/>
    <col min="3" max="3" width="40" customWidth="1"/>
    <col min="4" max="4" width="11" customWidth="1"/>
    <col min="5" max="5" width="8" customWidth="1"/>
    <col min="6" max="6" width="11" customWidth="1"/>
    <col min="7" max="9" width="13" customWidth="1"/>
    <col min="10" max="10" width="14" customWidth="1"/>
    <col min="11" max="11" width="15" customWidth="1"/>
    <col min="12" max="12" width="3" customWidth="1"/>
  </cols>
  <sheetData>
    <row r="1" spans="2:11" ht="21.75" customHeight="1" x14ac:dyDescent="0.25">
      <c r="B1" s="4" t="s">
        <v>92</v>
      </c>
      <c r="C1" s="4"/>
      <c r="D1" s="4"/>
      <c r="E1" s="4"/>
      <c r="F1" s="4"/>
      <c r="G1" s="4"/>
      <c r="H1" s="4"/>
      <c r="I1" s="4"/>
      <c r="J1" s="3" t="s">
        <v>93</v>
      </c>
      <c r="K1" s="3"/>
    </row>
    <row r="2" spans="2:11" ht="21.75" customHeight="1" x14ac:dyDescent="0.25">
      <c r="B2" s="4"/>
      <c r="C2" s="4"/>
      <c r="D2" s="4"/>
      <c r="E2" s="4"/>
      <c r="F2" s="4"/>
      <c r="G2" s="4"/>
      <c r="H2" s="4"/>
      <c r="I2" s="4"/>
      <c r="J2" s="3"/>
      <c r="K2" s="3"/>
    </row>
    <row r="3" spans="2:11" ht="15.75" customHeight="1" x14ac:dyDescent="0.25">
      <c r="B3" s="2" t="s">
        <v>94</v>
      </c>
      <c r="C3" s="2"/>
      <c r="D3" s="2"/>
      <c r="E3" s="2"/>
      <c r="F3" s="2"/>
      <c r="G3" s="2"/>
      <c r="H3" s="2"/>
      <c r="I3" s="2"/>
      <c r="J3" s="2"/>
      <c r="K3" s="2"/>
    </row>
    <row r="5" spans="2:11" ht="18" customHeight="1" x14ac:dyDescent="0.25">
      <c r="B5" s="36" t="s">
        <v>3</v>
      </c>
      <c r="C5" s="1" t="str">
        <f>Kalkulationsbasis!C5</f>
        <v>Neubau eines zweigeschossigen Verwaltungsgebäudes</v>
      </c>
      <c r="D5" s="1"/>
      <c r="E5" s="1"/>
      <c r="F5" s="1"/>
      <c r="G5" s="36" t="s">
        <v>7</v>
      </c>
      <c r="H5" s="1" t="str">
        <f>Kalkulationsbasis!C7</f>
        <v>VgV-2026-HB-0417</v>
      </c>
      <c r="I5" s="1"/>
      <c r="J5" s="1"/>
      <c r="K5" s="1"/>
    </row>
    <row r="6" spans="2:11" ht="18" customHeight="1" x14ac:dyDescent="0.25">
      <c r="B6" s="36" t="s">
        <v>95</v>
      </c>
      <c r="C6" s="1" t="str">
        <f>Kalkulationsbasis!C6</f>
        <v>Los 2 – Rohbauarbeiten</v>
      </c>
      <c r="D6" s="1"/>
      <c r="E6" s="1"/>
      <c r="F6" s="1"/>
      <c r="G6" s="36" t="s">
        <v>96</v>
      </c>
      <c r="H6" s="1" t="str">
        <f>Kalkulationsbasis!C11</f>
        <v>Musterstadt, 12.03.2026</v>
      </c>
      <c r="I6" s="1"/>
      <c r="J6" s="1"/>
      <c r="K6" s="1"/>
    </row>
    <row r="7" spans="2:11" ht="18" customHeight="1" x14ac:dyDescent="0.25">
      <c r="B7" s="36" t="s">
        <v>9</v>
      </c>
      <c r="C7" s="1" t="str">
        <f>Kalkulationsbasis!C8</f>
        <v>Nordwest Hochbau GmbH</v>
      </c>
      <c r="D7" s="1"/>
      <c r="E7" s="1"/>
      <c r="F7" s="1"/>
      <c r="G7" s="36" t="s">
        <v>97</v>
      </c>
      <c r="H7" s="51">
        <f>Kalkulationsbasis!C24</f>
        <v>58.873651200000005</v>
      </c>
      <c r="I7" s="51"/>
      <c r="J7" s="51"/>
      <c r="K7" s="51"/>
    </row>
    <row r="9" spans="2:11" ht="18" customHeight="1" x14ac:dyDescent="0.25">
      <c r="B9" s="52" t="s">
        <v>98</v>
      </c>
      <c r="C9" s="52" t="s">
        <v>47</v>
      </c>
      <c r="D9" s="52" t="s">
        <v>48</v>
      </c>
      <c r="E9" s="52" t="s">
        <v>99</v>
      </c>
      <c r="F9" s="52" t="s">
        <v>50</v>
      </c>
      <c r="G9" s="53" t="s">
        <v>100</v>
      </c>
      <c r="H9" s="53"/>
      <c r="I9" s="53"/>
      <c r="J9" s="53"/>
      <c r="K9" s="52" t="s">
        <v>101</v>
      </c>
    </row>
    <row r="10" spans="2:11" ht="39.75" customHeight="1" x14ac:dyDescent="0.25">
      <c r="B10" s="52"/>
      <c r="C10" s="52"/>
      <c r="D10" s="52"/>
      <c r="E10" s="52"/>
      <c r="F10" s="52"/>
      <c r="G10" s="23" t="s">
        <v>25</v>
      </c>
      <c r="H10" s="23" t="s">
        <v>26</v>
      </c>
      <c r="I10" s="23" t="s">
        <v>27</v>
      </c>
      <c r="J10" s="23" t="s">
        <v>102</v>
      </c>
      <c r="K10" s="52"/>
    </row>
    <row r="11" spans="2:11" ht="12.75" customHeight="1" x14ac:dyDescent="0.25">
      <c r="B11" s="37">
        <v>1</v>
      </c>
      <c r="C11" s="37">
        <v>2</v>
      </c>
      <c r="D11" s="37">
        <v>3</v>
      </c>
      <c r="E11" s="37">
        <v>4</v>
      </c>
      <c r="F11" s="37">
        <v>5</v>
      </c>
      <c r="G11" s="37">
        <v>6</v>
      </c>
      <c r="H11" s="37">
        <v>7</v>
      </c>
      <c r="I11" s="37">
        <v>8</v>
      </c>
      <c r="J11" s="37">
        <v>9</v>
      </c>
      <c r="K11" s="37">
        <v>10</v>
      </c>
    </row>
    <row r="12" spans="2:11" ht="16.5" customHeight="1" x14ac:dyDescent="0.25">
      <c r="B12" s="38" t="str">
        <f>IF(Urkalkulation!B6="","",Urkalkulation!B6)</f>
        <v>01.01.0010</v>
      </c>
      <c r="C12" s="39" t="str">
        <f>IF(Urkalkulation!B6="","",Urkalkulation!C6)</f>
        <v>Baustelleneinrichtung vorhalten und räumen</v>
      </c>
      <c r="D12" s="40">
        <f>IF(Urkalkulation!B6="","",Urkalkulation!D6)</f>
        <v>1</v>
      </c>
      <c r="E12" s="41" t="str">
        <f>IF(Urkalkulation!B6="","",Urkalkulation!E6)</f>
        <v>psch</v>
      </c>
      <c r="F12" s="42">
        <f>IF(Urkalkulation!B6="","",Urkalkulation!F6)</f>
        <v>24</v>
      </c>
      <c r="G12" s="43">
        <f>IF(Urkalkulation!B6="","",Urkalkulation!M6)</f>
        <v>1412.97</v>
      </c>
      <c r="H12" s="43">
        <f>IF(Urkalkulation!B6="","",Urkalkulation!N6)</f>
        <v>0</v>
      </c>
      <c r="I12" s="43">
        <f>IF(Urkalkulation!B6="","",Urkalkulation!O6)</f>
        <v>2244.15</v>
      </c>
      <c r="J12" s="43">
        <f>IF(Urkalkulation!B6="","",Urkalkulation!P6)</f>
        <v>370.21</v>
      </c>
      <c r="K12" s="44">
        <f t="shared" ref="K12:K31" si="0">IF(B12="","",SUM(G12:J12))</f>
        <v>4027.33</v>
      </c>
    </row>
    <row r="13" spans="2:11" ht="16.5" customHeight="1" x14ac:dyDescent="0.25">
      <c r="B13" s="45" t="str">
        <f>IF(Urkalkulation!B7="","",Urkalkulation!B7)</f>
        <v>01.02.0020</v>
      </c>
      <c r="C13" s="46" t="str">
        <f>IF(Urkalkulation!B7="","",Urkalkulation!C7)</f>
        <v>Oberboden abtragen und seitlich lagern</v>
      </c>
      <c r="D13" s="47">
        <f>IF(Urkalkulation!B7="","",Urkalkulation!D7)</f>
        <v>850</v>
      </c>
      <c r="E13" s="48" t="str">
        <f>IF(Urkalkulation!B7="","",Urkalkulation!E7)</f>
        <v>m²</v>
      </c>
      <c r="F13" s="49">
        <f>IF(Urkalkulation!B7="","",Urkalkulation!F7)</f>
        <v>0.05</v>
      </c>
      <c r="G13" s="50">
        <f>IF(Urkalkulation!B7="","",Urkalkulation!M7)</f>
        <v>2.94</v>
      </c>
      <c r="H13" s="50">
        <f>IF(Urkalkulation!B7="","",Urkalkulation!N7)</f>
        <v>0</v>
      </c>
      <c r="I13" s="50">
        <f>IF(Urkalkulation!B7="","",Urkalkulation!O7)</f>
        <v>1.33</v>
      </c>
      <c r="J13" s="50">
        <f>IF(Urkalkulation!B7="","",Urkalkulation!P7)</f>
        <v>0.17</v>
      </c>
      <c r="K13" s="44">
        <f t="shared" si="0"/>
        <v>4.4399999999999995</v>
      </c>
    </row>
    <row r="14" spans="2:11" ht="16.5" customHeight="1" x14ac:dyDescent="0.25">
      <c r="B14" s="38" t="str">
        <f>IF(Urkalkulation!B8="","",Urkalkulation!B8)</f>
        <v>01.02.0030</v>
      </c>
      <c r="C14" s="39" t="str">
        <f>IF(Urkalkulation!B8="","",Urkalkulation!C8)</f>
        <v>Baugrube ausheben, Bodenklasse 3–5</v>
      </c>
      <c r="D14" s="40">
        <f>IF(Urkalkulation!B8="","",Urkalkulation!D8)</f>
        <v>1240</v>
      </c>
      <c r="E14" s="41" t="str">
        <f>IF(Urkalkulation!B8="","",Urkalkulation!E8)</f>
        <v>m³</v>
      </c>
      <c r="F14" s="42">
        <f>IF(Urkalkulation!B8="","",Urkalkulation!F8)</f>
        <v>0.08</v>
      </c>
      <c r="G14" s="43">
        <f>IF(Urkalkulation!B8="","",Urkalkulation!M8)</f>
        <v>4.71</v>
      </c>
      <c r="H14" s="43">
        <f>IF(Urkalkulation!B8="","",Urkalkulation!N8)</f>
        <v>0</v>
      </c>
      <c r="I14" s="43">
        <f>IF(Urkalkulation!B8="","",Urkalkulation!O8)</f>
        <v>5.09</v>
      </c>
      <c r="J14" s="43">
        <f>IF(Urkalkulation!B8="","",Urkalkulation!P8)</f>
        <v>0.4</v>
      </c>
      <c r="K14" s="44">
        <f t="shared" si="0"/>
        <v>10.200000000000001</v>
      </c>
    </row>
    <row r="15" spans="2:11" ht="16.5" customHeight="1" x14ac:dyDescent="0.25">
      <c r="B15" s="45" t="str">
        <f>IF(Urkalkulation!B9="","",Urkalkulation!B9)</f>
        <v>02.01.0010</v>
      </c>
      <c r="C15" s="46" t="str">
        <f>IF(Urkalkulation!B9="","",Urkalkulation!C9)</f>
        <v>Sauberkeitsschicht C8/10, d = 5 cm</v>
      </c>
      <c r="D15" s="47">
        <f>IF(Urkalkulation!B9="","",Urkalkulation!D9)</f>
        <v>320</v>
      </c>
      <c r="E15" s="48" t="str">
        <f>IF(Urkalkulation!B9="","",Urkalkulation!E9)</f>
        <v>m²</v>
      </c>
      <c r="F15" s="49">
        <f>IF(Urkalkulation!B9="","",Urkalkulation!F9)</f>
        <v>0.12</v>
      </c>
      <c r="G15" s="50">
        <f>IF(Urkalkulation!B9="","",Urkalkulation!M9)</f>
        <v>7.06</v>
      </c>
      <c r="H15" s="50">
        <f>IF(Urkalkulation!B9="","",Urkalkulation!N9)</f>
        <v>5.71</v>
      </c>
      <c r="I15" s="50">
        <f>IF(Urkalkulation!B9="","",Urkalkulation!O9)</f>
        <v>0.55000000000000004</v>
      </c>
      <c r="J15" s="50">
        <f>IF(Urkalkulation!B9="","",Urkalkulation!P9)</f>
        <v>0.23</v>
      </c>
      <c r="K15" s="44">
        <f t="shared" si="0"/>
        <v>13.55</v>
      </c>
    </row>
    <row r="16" spans="2:11" ht="16.5" customHeight="1" x14ac:dyDescent="0.25">
      <c r="B16" s="38" t="str">
        <f>IF(Urkalkulation!B10="","",Urkalkulation!B10)</f>
        <v>02.01.0020</v>
      </c>
      <c r="C16" s="39" t="str">
        <f>IF(Urkalkulation!B10="","",Urkalkulation!C10)</f>
        <v>Bodenplatte C25/30, d = 25 cm</v>
      </c>
      <c r="D16" s="40">
        <f>IF(Urkalkulation!B10="","",Urkalkulation!D10)</f>
        <v>78</v>
      </c>
      <c r="E16" s="41" t="str">
        <f>IF(Urkalkulation!B10="","",Urkalkulation!E10)</f>
        <v>m³</v>
      </c>
      <c r="F16" s="42">
        <f>IF(Urkalkulation!B10="","",Urkalkulation!F10)</f>
        <v>1.1000000000000001</v>
      </c>
      <c r="G16" s="43">
        <f>IF(Urkalkulation!B10="","",Urkalkulation!M10)</f>
        <v>64.760000000000005</v>
      </c>
      <c r="H16" s="43">
        <f>IF(Urkalkulation!B10="","",Urkalkulation!N10)</f>
        <v>140.49</v>
      </c>
      <c r="I16" s="43">
        <f>IF(Urkalkulation!B10="","",Urkalkulation!O10)</f>
        <v>7.88</v>
      </c>
      <c r="J16" s="43">
        <f>IF(Urkalkulation!B10="","",Urkalkulation!P10)</f>
        <v>4.8600000000000003</v>
      </c>
      <c r="K16" s="44">
        <f t="shared" si="0"/>
        <v>217.99</v>
      </c>
    </row>
    <row r="17" spans="2:11" ht="16.5" customHeight="1" x14ac:dyDescent="0.25">
      <c r="B17" s="45" t="str">
        <f>IF(Urkalkulation!B11="","",Urkalkulation!B11)</f>
        <v>02.02.0010</v>
      </c>
      <c r="C17" s="46" t="str">
        <f>IF(Urkalkulation!B11="","",Urkalkulation!C11)</f>
        <v>Betonstahl BSt 500, Matten liefern/verlegen</v>
      </c>
      <c r="D17" s="47">
        <f>IF(Urkalkulation!B11="","",Urkalkulation!D11)</f>
        <v>6.4</v>
      </c>
      <c r="E17" s="48" t="str">
        <f>IF(Urkalkulation!B11="","",Urkalkulation!E11)</f>
        <v>t</v>
      </c>
      <c r="F17" s="49">
        <f>IF(Urkalkulation!B11="","",Urkalkulation!F11)</f>
        <v>12.5</v>
      </c>
      <c r="G17" s="50">
        <f>IF(Urkalkulation!B11="","",Urkalkulation!M11)</f>
        <v>735.92</v>
      </c>
      <c r="H17" s="50">
        <f>IF(Urkalkulation!B11="","",Urkalkulation!N11)</f>
        <v>1250.1199999999999</v>
      </c>
      <c r="I17" s="50">
        <f>IF(Urkalkulation!B11="","",Urkalkulation!O11)</f>
        <v>21.84</v>
      </c>
      <c r="J17" s="50">
        <f>IF(Urkalkulation!B11="","",Urkalkulation!P11)</f>
        <v>28.92</v>
      </c>
      <c r="K17" s="44">
        <f t="shared" si="0"/>
        <v>2036.8</v>
      </c>
    </row>
    <row r="18" spans="2:11" ht="16.5" customHeight="1" x14ac:dyDescent="0.25">
      <c r="B18" s="38" t="str">
        <f>IF(Urkalkulation!B12="","",Urkalkulation!B12)</f>
        <v>02.03.0010</v>
      </c>
      <c r="C18" s="39" t="str">
        <f>IF(Urkalkulation!B12="","",Urkalkulation!C12)</f>
        <v>Wandschalung beidseitig, Sichtbeton SB1</v>
      </c>
      <c r="D18" s="40">
        <f>IF(Urkalkulation!B12="","",Urkalkulation!D12)</f>
        <v>640</v>
      </c>
      <c r="E18" s="41" t="str">
        <f>IF(Urkalkulation!B12="","",Urkalkulation!E12)</f>
        <v>m²</v>
      </c>
      <c r="F18" s="42">
        <f>IF(Urkalkulation!B12="","",Urkalkulation!F12)</f>
        <v>0.55000000000000004</v>
      </c>
      <c r="G18" s="43">
        <f>IF(Urkalkulation!B12="","",Urkalkulation!M12)</f>
        <v>32.380000000000003</v>
      </c>
      <c r="H18" s="43">
        <f>IF(Urkalkulation!B12="","",Urkalkulation!N12)</f>
        <v>7.38</v>
      </c>
      <c r="I18" s="43">
        <f>IF(Urkalkulation!B12="","",Urkalkulation!O12)</f>
        <v>7.04</v>
      </c>
      <c r="J18" s="43">
        <f>IF(Urkalkulation!B12="","",Urkalkulation!P12)</f>
        <v>1.27</v>
      </c>
      <c r="K18" s="44">
        <f t="shared" si="0"/>
        <v>48.070000000000007</v>
      </c>
    </row>
    <row r="19" spans="2:11" ht="16.5" customHeight="1" x14ac:dyDescent="0.25">
      <c r="B19" s="45" t="str">
        <f>IF(Urkalkulation!B13="","",Urkalkulation!B13)</f>
        <v>03.01.0010</v>
      </c>
      <c r="C19" s="46" t="str">
        <f>IF(Urkalkulation!B13="","",Urkalkulation!C13)</f>
        <v>Mauerwerk KS-Plansteine, d = 17,5 cm</v>
      </c>
      <c r="D19" s="47">
        <f>IF(Urkalkulation!B13="","",Urkalkulation!D13)</f>
        <v>410</v>
      </c>
      <c r="E19" s="48" t="str">
        <f>IF(Urkalkulation!B13="","",Urkalkulation!E13)</f>
        <v>m²</v>
      </c>
      <c r="F19" s="49">
        <f>IF(Urkalkulation!B13="","",Urkalkulation!F13)</f>
        <v>0.85</v>
      </c>
      <c r="G19" s="50">
        <f>IF(Urkalkulation!B13="","",Urkalkulation!M13)</f>
        <v>50.04</v>
      </c>
      <c r="H19" s="50">
        <f>IF(Urkalkulation!B13="","",Urkalkulation!N13)</f>
        <v>38.69</v>
      </c>
      <c r="I19" s="50">
        <f>IF(Urkalkulation!B13="","",Urkalkulation!O13)</f>
        <v>2.91</v>
      </c>
      <c r="J19" s="50">
        <f>IF(Urkalkulation!B13="","",Urkalkulation!P13)</f>
        <v>1.85</v>
      </c>
      <c r="K19" s="44">
        <f t="shared" si="0"/>
        <v>93.489999999999981</v>
      </c>
    </row>
    <row r="20" spans="2:11" ht="16.5" customHeight="1" x14ac:dyDescent="0.25">
      <c r="B20" s="38" t="str">
        <f>IF(Urkalkulation!B14="","",Urkalkulation!B14)</f>
        <v>04.01.0010</v>
      </c>
      <c r="C20" s="39" t="str">
        <f>IF(Urkalkulation!B14="","",Urkalkulation!C14)</f>
        <v>Stahlbetondecke C25/30, d = 20 cm</v>
      </c>
      <c r="D20" s="40">
        <f>IF(Urkalkulation!B14="","",Urkalkulation!D14)</f>
        <v>96</v>
      </c>
      <c r="E20" s="41" t="str">
        <f>IF(Urkalkulation!B14="","",Urkalkulation!E14)</f>
        <v>m³</v>
      </c>
      <c r="F20" s="42">
        <f>IF(Urkalkulation!B14="","",Urkalkulation!F14)</f>
        <v>1.35</v>
      </c>
      <c r="G20" s="43">
        <f>IF(Urkalkulation!B14="","",Urkalkulation!M14)</f>
        <v>79.48</v>
      </c>
      <c r="H20" s="43">
        <f>IF(Urkalkulation!B14="","",Urkalkulation!N14)</f>
        <v>144.06</v>
      </c>
      <c r="I20" s="43">
        <f>IF(Urkalkulation!B14="","",Urkalkulation!O14)</f>
        <v>11.89</v>
      </c>
      <c r="J20" s="43">
        <f>IF(Urkalkulation!B14="","",Urkalkulation!P14)</f>
        <v>6.25</v>
      </c>
      <c r="K20" s="44">
        <f t="shared" si="0"/>
        <v>241.68</v>
      </c>
    </row>
    <row r="21" spans="2:11" ht="16.5" customHeight="1" x14ac:dyDescent="0.25">
      <c r="B21" s="45" t="str">
        <f>IF(Urkalkulation!B15="","",Urkalkulation!B15)</f>
        <v>04.02.0010</v>
      </c>
      <c r="C21" s="46" t="str">
        <f>IF(Urkalkulation!B15="","",Urkalkulation!C15)</f>
        <v>Ringanker herstellen, inkl. Bewehrung</v>
      </c>
      <c r="D21" s="47">
        <f>IF(Urkalkulation!B15="","",Urkalkulation!D15)</f>
        <v>180</v>
      </c>
      <c r="E21" s="48" t="str">
        <f>IF(Urkalkulation!B15="","",Urkalkulation!E15)</f>
        <v>m</v>
      </c>
      <c r="F21" s="49">
        <f>IF(Urkalkulation!B15="","",Urkalkulation!F15)</f>
        <v>0.3</v>
      </c>
      <c r="G21" s="50">
        <f>IF(Urkalkulation!B15="","",Urkalkulation!M15)</f>
        <v>17.66</v>
      </c>
      <c r="H21" s="50">
        <f>IF(Urkalkulation!B15="","",Urkalkulation!N15)</f>
        <v>16.91</v>
      </c>
      <c r="I21" s="50">
        <f>IF(Urkalkulation!B15="","",Urkalkulation!O15)</f>
        <v>2.2999999999999998</v>
      </c>
      <c r="J21" s="50">
        <f>IF(Urkalkulation!B15="","",Urkalkulation!P15)</f>
        <v>0.93</v>
      </c>
      <c r="K21" s="44">
        <f t="shared" si="0"/>
        <v>37.799999999999997</v>
      </c>
    </row>
    <row r="22" spans="2:11" ht="16.5" customHeight="1" x14ac:dyDescent="0.25">
      <c r="B22" s="38" t="str">
        <f>IF(Urkalkulation!B16="","",Urkalkulation!B16)</f>
        <v>05.01.0010</v>
      </c>
      <c r="C22" s="39" t="str">
        <f>IF(Urkalkulation!B16="","",Urkalkulation!C16)</f>
        <v>Arbeits- und Schutzgerüst vorhalten</v>
      </c>
      <c r="D22" s="40">
        <f>IF(Urkalkulation!B16="","",Urkalkulation!D16)</f>
        <v>720</v>
      </c>
      <c r="E22" s="41" t="str">
        <f>IF(Urkalkulation!B16="","",Urkalkulation!E16)</f>
        <v>m²</v>
      </c>
      <c r="F22" s="42">
        <f>IF(Urkalkulation!B16="","",Urkalkulation!F16)</f>
        <v>0.1</v>
      </c>
      <c r="G22" s="43">
        <f>IF(Urkalkulation!B16="","",Urkalkulation!M16)</f>
        <v>5.89</v>
      </c>
      <c r="H22" s="43">
        <f>IF(Urkalkulation!B16="","",Urkalkulation!N16)</f>
        <v>1.07</v>
      </c>
      <c r="I22" s="43">
        <f>IF(Urkalkulation!B16="","",Urkalkulation!O16)</f>
        <v>5.58</v>
      </c>
      <c r="J22" s="43">
        <f>IF(Urkalkulation!B16="","",Urkalkulation!P16)</f>
        <v>0.52</v>
      </c>
      <c r="K22" s="44">
        <f t="shared" si="0"/>
        <v>13.059999999999999</v>
      </c>
    </row>
    <row r="23" spans="2:11" ht="16.5" customHeight="1" x14ac:dyDescent="0.25">
      <c r="B23" s="45" t="str">
        <f>IF(Urkalkulation!B17="","",Urkalkulation!B17)</f>
        <v>06.01.0010</v>
      </c>
      <c r="C23" s="46" t="str">
        <f>IF(Urkalkulation!B17="","",Urkalkulation!C17)</f>
        <v>Bauschutt sortenrein entsorgen</v>
      </c>
      <c r="D23" s="47">
        <f>IF(Urkalkulation!B17="","",Urkalkulation!D17)</f>
        <v>22</v>
      </c>
      <c r="E23" s="48" t="str">
        <f>IF(Urkalkulation!B17="","",Urkalkulation!E17)</f>
        <v>t</v>
      </c>
      <c r="F23" s="49">
        <f>IF(Urkalkulation!B17="","",Urkalkulation!F17)</f>
        <v>0.25</v>
      </c>
      <c r="G23" s="50">
        <f>IF(Urkalkulation!B17="","",Urkalkulation!M17)</f>
        <v>14.72</v>
      </c>
      <c r="H23" s="50">
        <f>IF(Urkalkulation!B17="","",Urkalkulation!N17)</f>
        <v>0</v>
      </c>
      <c r="I23" s="50">
        <f>IF(Urkalkulation!B17="","",Urkalkulation!O17)</f>
        <v>3.88</v>
      </c>
      <c r="J23" s="50">
        <f>IF(Urkalkulation!B17="","",Urkalkulation!P17)</f>
        <v>111.06</v>
      </c>
      <c r="K23" s="44">
        <f t="shared" si="0"/>
        <v>129.66</v>
      </c>
    </row>
    <row r="24" spans="2:11" ht="16.5" customHeight="1" x14ac:dyDescent="0.25">
      <c r="B24" s="38" t="str">
        <f>IF(Urkalkulation!B18="","",Urkalkulation!B18)</f>
        <v/>
      </c>
      <c r="C24" s="39" t="str">
        <f>IF(Urkalkulation!B18="","",Urkalkulation!C18)</f>
        <v/>
      </c>
      <c r="D24" s="40" t="str">
        <f>IF(Urkalkulation!B18="","",Urkalkulation!D18)</f>
        <v/>
      </c>
      <c r="E24" s="41" t="str">
        <f>IF(Urkalkulation!B18="","",Urkalkulation!E18)</f>
        <v/>
      </c>
      <c r="F24" s="42" t="str">
        <f>IF(Urkalkulation!B18="","",Urkalkulation!F18)</f>
        <v/>
      </c>
      <c r="G24" s="43" t="str">
        <f>IF(Urkalkulation!B18="","",Urkalkulation!M18)</f>
        <v/>
      </c>
      <c r="H24" s="43" t="str">
        <f>IF(Urkalkulation!B18="","",Urkalkulation!N18)</f>
        <v/>
      </c>
      <c r="I24" s="43" t="str">
        <f>IF(Urkalkulation!B18="","",Urkalkulation!O18)</f>
        <v/>
      </c>
      <c r="J24" s="43" t="str">
        <f>IF(Urkalkulation!B18="","",Urkalkulation!P18)</f>
        <v/>
      </c>
      <c r="K24" s="44" t="str">
        <f t="shared" si="0"/>
        <v/>
      </c>
    </row>
    <row r="25" spans="2:11" ht="16.5" customHeight="1" x14ac:dyDescent="0.25">
      <c r="B25" s="45" t="str">
        <f>IF(Urkalkulation!B19="","",Urkalkulation!B19)</f>
        <v/>
      </c>
      <c r="C25" s="46" t="str">
        <f>IF(Urkalkulation!B19="","",Urkalkulation!C19)</f>
        <v/>
      </c>
      <c r="D25" s="47" t="str">
        <f>IF(Urkalkulation!B19="","",Urkalkulation!D19)</f>
        <v/>
      </c>
      <c r="E25" s="48" t="str">
        <f>IF(Urkalkulation!B19="","",Urkalkulation!E19)</f>
        <v/>
      </c>
      <c r="F25" s="49" t="str">
        <f>IF(Urkalkulation!B19="","",Urkalkulation!F19)</f>
        <v/>
      </c>
      <c r="G25" s="50" t="str">
        <f>IF(Urkalkulation!B19="","",Urkalkulation!M19)</f>
        <v/>
      </c>
      <c r="H25" s="50" t="str">
        <f>IF(Urkalkulation!B19="","",Urkalkulation!N19)</f>
        <v/>
      </c>
      <c r="I25" s="50" t="str">
        <f>IF(Urkalkulation!B19="","",Urkalkulation!O19)</f>
        <v/>
      </c>
      <c r="J25" s="50" t="str">
        <f>IF(Urkalkulation!B19="","",Urkalkulation!P19)</f>
        <v/>
      </c>
      <c r="K25" s="44" t="str">
        <f t="shared" si="0"/>
        <v/>
      </c>
    </row>
    <row r="26" spans="2:11" ht="16.5" customHeight="1" x14ac:dyDescent="0.25">
      <c r="B26" s="38" t="str">
        <f>IF(Urkalkulation!B20="","",Urkalkulation!B20)</f>
        <v/>
      </c>
      <c r="C26" s="39" t="str">
        <f>IF(Urkalkulation!B20="","",Urkalkulation!C20)</f>
        <v/>
      </c>
      <c r="D26" s="40" t="str">
        <f>IF(Urkalkulation!B20="","",Urkalkulation!D20)</f>
        <v/>
      </c>
      <c r="E26" s="41" t="str">
        <f>IF(Urkalkulation!B20="","",Urkalkulation!E20)</f>
        <v/>
      </c>
      <c r="F26" s="42" t="str">
        <f>IF(Urkalkulation!B20="","",Urkalkulation!F20)</f>
        <v/>
      </c>
      <c r="G26" s="43" t="str">
        <f>IF(Urkalkulation!B20="","",Urkalkulation!M20)</f>
        <v/>
      </c>
      <c r="H26" s="43" t="str">
        <f>IF(Urkalkulation!B20="","",Urkalkulation!N20)</f>
        <v/>
      </c>
      <c r="I26" s="43" t="str">
        <f>IF(Urkalkulation!B20="","",Urkalkulation!O20)</f>
        <v/>
      </c>
      <c r="J26" s="43" t="str">
        <f>IF(Urkalkulation!B20="","",Urkalkulation!P20)</f>
        <v/>
      </c>
      <c r="K26" s="44" t="str">
        <f t="shared" si="0"/>
        <v/>
      </c>
    </row>
    <row r="27" spans="2:11" ht="16.5" customHeight="1" x14ac:dyDescent="0.25">
      <c r="B27" s="45" t="str">
        <f>IF(Urkalkulation!B21="","",Urkalkulation!B21)</f>
        <v/>
      </c>
      <c r="C27" s="46" t="str">
        <f>IF(Urkalkulation!B21="","",Urkalkulation!C21)</f>
        <v/>
      </c>
      <c r="D27" s="47" t="str">
        <f>IF(Urkalkulation!B21="","",Urkalkulation!D21)</f>
        <v/>
      </c>
      <c r="E27" s="48" t="str">
        <f>IF(Urkalkulation!B21="","",Urkalkulation!E21)</f>
        <v/>
      </c>
      <c r="F27" s="49" t="str">
        <f>IF(Urkalkulation!B21="","",Urkalkulation!F21)</f>
        <v/>
      </c>
      <c r="G27" s="50" t="str">
        <f>IF(Urkalkulation!B21="","",Urkalkulation!M21)</f>
        <v/>
      </c>
      <c r="H27" s="50" t="str">
        <f>IF(Urkalkulation!B21="","",Urkalkulation!N21)</f>
        <v/>
      </c>
      <c r="I27" s="50" t="str">
        <f>IF(Urkalkulation!B21="","",Urkalkulation!O21)</f>
        <v/>
      </c>
      <c r="J27" s="50" t="str">
        <f>IF(Urkalkulation!B21="","",Urkalkulation!P21)</f>
        <v/>
      </c>
      <c r="K27" s="44" t="str">
        <f t="shared" si="0"/>
        <v/>
      </c>
    </row>
    <row r="28" spans="2:11" ht="16.5" customHeight="1" x14ac:dyDescent="0.25">
      <c r="B28" s="38" t="str">
        <f>IF(Urkalkulation!B22="","",Urkalkulation!B22)</f>
        <v/>
      </c>
      <c r="C28" s="39" t="str">
        <f>IF(Urkalkulation!B22="","",Urkalkulation!C22)</f>
        <v/>
      </c>
      <c r="D28" s="40" t="str">
        <f>IF(Urkalkulation!B22="","",Urkalkulation!D22)</f>
        <v/>
      </c>
      <c r="E28" s="41" t="str">
        <f>IF(Urkalkulation!B22="","",Urkalkulation!E22)</f>
        <v/>
      </c>
      <c r="F28" s="42" t="str">
        <f>IF(Urkalkulation!B22="","",Urkalkulation!F22)</f>
        <v/>
      </c>
      <c r="G28" s="43" t="str">
        <f>IF(Urkalkulation!B22="","",Urkalkulation!M22)</f>
        <v/>
      </c>
      <c r="H28" s="43" t="str">
        <f>IF(Urkalkulation!B22="","",Urkalkulation!N22)</f>
        <v/>
      </c>
      <c r="I28" s="43" t="str">
        <f>IF(Urkalkulation!B22="","",Urkalkulation!O22)</f>
        <v/>
      </c>
      <c r="J28" s="43" t="str">
        <f>IF(Urkalkulation!B22="","",Urkalkulation!P22)</f>
        <v/>
      </c>
      <c r="K28" s="44" t="str">
        <f t="shared" si="0"/>
        <v/>
      </c>
    </row>
    <row r="29" spans="2:11" ht="16.5" customHeight="1" x14ac:dyDescent="0.25">
      <c r="B29" s="45" t="str">
        <f>IF(Urkalkulation!B23="","",Urkalkulation!B23)</f>
        <v/>
      </c>
      <c r="C29" s="46" t="str">
        <f>IF(Urkalkulation!B23="","",Urkalkulation!C23)</f>
        <v/>
      </c>
      <c r="D29" s="47" t="str">
        <f>IF(Urkalkulation!B23="","",Urkalkulation!D23)</f>
        <v/>
      </c>
      <c r="E29" s="48" t="str">
        <f>IF(Urkalkulation!B23="","",Urkalkulation!E23)</f>
        <v/>
      </c>
      <c r="F29" s="49" t="str">
        <f>IF(Urkalkulation!B23="","",Urkalkulation!F23)</f>
        <v/>
      </c>
      <c r="G29" s="50" t="str">
        <f>IF(Urkalkulation!B23="","",Urkalkulation!M23)</f>
        <v/>
      </c>
      <c r="H29" s="50" t="str">
        <f>IF(Urkalkulation!B23="","",Urkalkulation!N23)</f>
        <v/>
      </c>
      <c r="I29" s="50" t="str">
        <f>IF(Urkalkulation!B23="","",Urkalkulation!O23)</f>
        <v/>
      </c>
      <c r="J29" s="50" t="str">
        <f>IF(Urkalkulation!B23="","",Urkalkulation!P23)</f>
        <v/>
      </c>
      <c r="K29" s="44" t="str">
        <f t="shared" si="0"/>
        <v/>
      </c>
    </row>
    <row r="30" spans="2:11" ht="16.5" customHeight="1" x14ac:dyDescent="0.25">
      <c r="B30" s="38" t="str">
        <f>IF(Urkalkulation!B24="","",Urkalkulation!B24)</f>
        <v/>
      </c>
      <c r="C30" s="39" t="str">
        <f>IF(Urkalkulation!B24="","",Urkalkulation!C24)</f>
        <v/>
      </c>
      <c r="D30" s="40" t="str">
        <f>IF(Urkalkulation!B24="","",Urkalkulation!D24)</f>
        <v/>
      </c>
      <c r="E30" s="41" t="str">
        <f>IF(Urkalkulation!B24="","",Urkalkulation!E24)</f>
        <v/>
      </c>
      <c r="F30" s="42" t="str">
        <f>IF(Urkalkulation!B24="","",Urkalkulation!F24)</f>
        <v/>
      </c>
      <c r="G30" s="43" t="str">
        <f>IF(Urkalkulation!B24="","",Urkalkulation!M24)</f>
        <v/>
      </c>
      <c r="H30" s="43" t="str">
        <f>IF(Urkalkulation!B24="","",Urkalkulation!N24)</f>
        <v/>
      </c>
      <c r="I30" s="43" t="str">
        <f>IF(Urkalkulation!B24="","",Urkalkulation!O24)</f>
        <v/>
      </c>
      <c r="J30" s="43" t="str">
        <f>IF(Urkalkulation!B24="","",Urkalkulation!P24)</f>
        <v/>
      </c>
      <c r="K30" s="44" t="str">
        <f t="shared" si="0"/>
        <v/>
      </c>
    </row>
    <row r="31" spans="2:11" ht="16.5" customHeight="1" x14ac:dyDescent="0.25">
      <c r="B31" s="45" t="str">
        <f>IF(Urkalkulation!B25="","",Urkalkulation!B25)</f>
        <v/>
      </c>
      <c r="C31" s="46" t="str">
        <f>IF(Urkalkulation!B25="","",Urkalkulation!C25)</f>
        <v/>
      </c>
      <c r="D31" s="47" t="str">
        <f>IF(Urkalkulation!B25="","",Urkalkulation!D25)</f>
        <v/>
      </c>
      <c r="E31" s="48" t="str">
        <f>IF(Urkalkulation!B25="","",Urkalkulation!E25)</f>
        <v/>
      </c>
      <c r="F31" s="49" t="str">
        <f>IF(Urkalkulation!B25="","",Urkalkulation!F25)</f>
        <v/>
      </c>
      <c r="G31" s="50" t="str">
        <f>IF(Urkalkulation!B25="","",Urkalkulation!M25)</f>
        <v/>
      </c>
      <c r="H31" s="50" t="str">
        <f>IF(Urkalkulation!B25="","",Urkalkulation!N25)</f>
        <v/>
      </c>
      <c r="I31" s="50" t="str">
        <f>IF(Urkalkulation!B25="","",Urkalkulation!O25)</f>
        <v/>
      </c>
      <c r="J31" s="50" t="str">
        <f>IF(Urkalkulation!B25="","",Urkalkulation!P25)</f>
        <v/>
      </c>
      <c r="K31" s="44" t="str">
        <f t="shared" si="0"/>
        <v/>
      </c>
    </row>
    <row r="33" spans="2:11" ht="21.75" customHeight="1" x14ac:dyDescent="0.25">
      <c r="B33" s="12" t="s">
        <v>103</v>
      </c>
      <c r="C33" s="12"/>
      <c r="D33" s="12"/>
      <c r="E33" s="12"/>
      <c r="F33" s="12"/>
      <c r="G33" s="12"/>
      <c r="H33" s="12"/>
      <c r="I33" s="12"/>
      <c r="J33" s="12"/>
      <c r="K33" s="12"/>
    </row>
    <row r="34" spans="2:11" x14ac:dyDescent="0.25">
      <c r="B34" s="54" t="s">
        <v>104</v>
      </c>
      <c r="C34" s="54"/>
      <c r="D34" s="54"/>
      <c r="E34" s="54"/>
      <c r="F34" s="54"/>
      <c r="G34" s="55">
        <f>SUMPRODUCT($D$12:$D$31,$G$12:$G$31)+SUMPRODUCT($D$12:$D$31,$H$12:$H$31)+SUMPRODUCT($D$12:$D$31,$I$12:$I$31)+SUMPRODUCT($D$12:$D$31,$J$12:$J$31)</f>
        <v>166180.76999999999</v>
      </c>
      <c r="H34" s="55"/>
    </row>
    <row r="35" spans="2:11" x14ac:dyDescent="0.25">
      <c r="B35" s="54" t="s">
        <v>105</v>
      </c>
      <c r="C35" s="54"/>
      <c r="D35" s="54"/>
      <c r="E35" s="54"/>
      <c r="F35" s="54"/>
      <c r="G35" s="55">
        <f>SUMPRODUCT($D$12:$D$31,$K$12:$K$31)</f>
        <v>166180.76999999999</v>
      </c>
      <c r="H35" s="55"/>
    </row>
    <row r="36" spans="2:11" x14ac:dyDescent="0.25">
      <c r="B36" s="54" t="s">
        <v>106</v>
      </c>
      <c r="C36" s="54"/>
      <c r="D36" s="54"/>
      <c r="E36" s="54"/>
      <c r="F36" s="54"/>
      <c r="G36" s="55">
        <f>G34-G35</f>
        <v>0</v>
      </c>
      <c r="H36" s="55"/>
      <c r="I36" s="56" t="str">
        <f>IF(ABS(G36)&lt;0.01,"rechnerisch stimmig","Abweichung prüfen")</f>
        <v>rechnerisch stimmig</v>
      </c>
      <c r="J36" s="56"/>
      <c r="K36" s="56"/>
    </row>
    <row r="37" spans="2:11" x14ac:dyDescent="0.25">
      <c r="B37" s="54" t="s">
        <v>107</v>
      </c>
      <c r="C37" s="54"/>
      <c r="D37" s="54"/>
      <c r="E37" s="54"/>
      <c r="F37" s="54"/>
      <c r="G37" s="57">
        <f>SUMPRODUCT($D$12:$D$31,$F$12:$F$31)</f>
        <v>1331.5</v>
      </c>
      <c r="H37" s="57"/>
    </row>
    <row r="39" spans="2:11" ht="21.75" customHeight="1" x14ac:dyDescent="0.25">
      <c r="B39" s="12" t="s">
        <v>108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2:11" ht="13.5" customHeight="1" x14ac:dyDescent="0.25">
      <c r="B40" s="5" t="s">
        <v>109</v>
      </c>
      <c r="C40" s="5"/>
      <c r="D40" s="5"/>
      <c r="E40" s="5"/>
      <c r="F40" s="5"/>
      <c r="G40" s="5"/>
      <c r="H40" s="5"/>
      <c r="I40" s="5"/>
      <c r="J40" s="5"/>
      <c r="K40" s="5"/>
    </row>
    <row r="41" spans="2:11" ht="13.5" customHeight="1" x14ac:dyDescent="0.25">
      <c r="B41" s="5" t="s">
        <v>110</v>
      </c>
      <c r="C41" s="5"/>
      <c r="D41" s="5"/>
      <c r="E41" s="5"/>
      <c r="F41" s="5"/>
      <c r="G41" s="5"/>
      <c r="H41" s="5"/>
      <c r="I41" s="5"/>
      <c r="J41" s="5"/>
      <c r="K41" s="5"/>
    </row>
    <row r="42" spans="2:11" ht="13.5" customHeight="1" x14ac:dyDescent="0.25">
      <c r="B42" s="5" t="s">
        <v>111</v>
      </c>
      <c r="C42" s="5"/>
      <c r="D42" s="5"/>
      <c r="E42" s="5"/>
      <c r="F42" s="5"/>
      <c r="G42" s="5"/>
      <c r="H42" s="5"/>
      <c r="I42" s="5"/>
      <c r="J42" s="5"/>
      <c r="K42" s="5"/>
    </row>
    <row r="43" spans="2:11" ht="13.5" customHeight="1" x14ac:dyDescent="0.25">
      <c r="B43" s="5" t="s">
        <v>112</v>
      </c>
      <c r="C43" s="5"/>
      <c r="D43" s="5"/>
      <c r="E43" s="5"/>
      <c r="F43" s="5"/>
      <c r="G43" s="5"/>
      <c r="H43" s="5"/>
      <c r="I43" s="5"/>
      <c r="J43" s="5"/>
      <c r="K43" s="5"/>
    </row>
    <row r="44" spans="2:11" ht="13.5" customHeight="1" x14ac:dyDescent="0.25">
      <c r="B44" s="5" t="s">
        <v>113</v>
      </c>
      <c r="C44" s="5"/>
      <c r="D44" s="5"/>
      <c r="E44" s="5"/>
      <c r="F44" s="5"/>
      <c r="G44" s="5"/>
      <c r="H44" s="5"/>
      <c r="I44" s="5"/>
      <c r="J44" s="5"/>
      <c r="K44" s="5"/>
    </row>
    <row r="46" spans="2:11" ht="25.5" customHeight="1" x14ac:dyDescent="0.25">
      <c r="B46" s="58"/>
      <c r="C46" s="58"/>
      <c r="D46" s="58"/>
      <c r="E46" s="58"/>
      <c r="G46" s="58"/>
      <c r="H46" s="58"/>
      <c r="I46" s="58"/>
      <c r="J46" s="58"/>
      <c r="K46" s="58"/>
    </row>
    <row r="47" spans="2:11" x14ac:dyDescent="0.25">
      <c r="B47" s="59" t="s">
        <v>15</v>
      </c>
      <c r="C47" s="59"/>
      <c r="D47" s="59"/>
      <c r="E47" s="59"/>
      <c r="G47" s="59" t="s">
        <v>114</v>
      </c>
      <c r="H47" s="59"/>
      <c r="I47" s="59"/>
      <c r="J47" s="59"/>
    </row>
  </sheetData>
  <mergeCells count="36">
    <mergeCell ref="B44:K44"/>
    <mergeCell ref="B46:E46"/>
    <mergeCell ref="G46:K46"/>
    <mergeCell ref="B47:E47"/>
    <mergeCell ref="G47:J47"/>
    <mergeCell ref="B39:K39"/>
    <mergeCell ref="B40:K40"/>
    <mergeCell ref="B41:K41"/>
    <mergeCell ref="B42:K42"/>
    <mergeCell ref="B43:K43"/>
    <mergeCell ref="B36:F36"/>
    <mergeCell ref="G36:H36"/>
    <mergeCell ref="I36:K36"/>
    <mergeCell ref="B37:F37"/>
    <mergeCell ref="G37:H37"/>
    <mergeCell ref="B33:K33"/>
    <mergeCell ref="B34:F34"/>
    <mergeCell ref="G34:H34"/>
    <mergeCell ref="B35:F35"/>
    <mergeCell ref="G35:H35"/>
    <mergeCell ref="C6:F6"/>
    <mergeCell ref="H6:K6"/>
    <mergeCell ref="C7:F7"/>
    <mergeCell ref="H7:K7"/>
    <mergeCell ref="B9:B10"/>
    <mergeCell ref="C9:C10"/>
    <mergeCell ref="D9:D10"/>
    <mergeCell ref="E9:E10"/>
    <mergeCell ref="F9:F10"/>
    <mergeCell ref="G9:J9"/>
    <mergeCell ref="K9:K10"/>
    <mergeCell ref="B1:I2"/>
    <mergeCell ref="J1:K2"/>
    <mergeCell ref="B3:K3"/>
    <mergeCell ref="C5:F5"/>
    <mergeCell ref="H5:K5"/>
  </mergeCells>
  <conditionalFormatting sqref="I36">
    <cfRule type="cellIs" dxfId="1" priority="2" operator="equal">
      <formula>"rechnerisch stimmig"</formula>
    </cfRule>
    <cfRule type="cellIs" dxfId="0" priority="3" operator="notEqual">
      <formula>"rechnerisch stimmig"</formula>
    </cfRule>
  </conditionalFormatting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Kalkulationsbasis</vt:lpstr>
      <vt:lpstr>Urkalkulation</vt:lpstr>
      <vt:lpstr>Formblatt 223</vt:lpstr>
      <vt:lpstr>'Formblatt 223'!Druckbereich</vt:lpstr>
      <vt:lpstr>Kalkulationsbasis!Druckbereich</vt:lpstr>
      <vt:lpstr>Urkalkulation!Druckbereich</vt:lpstr>
      <vt:lpstr>'Formblatt 223'!Drucktitel</vt:lpstr>
      <vt:lpstr>Urkalkulation!Drucktitel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Formblatt 223 – Aufgliederung der Einheitspreise</dc:title>
  <dc:subject/>
  <dc:creator>Vorlage</dc:creator>
  <dc:description/>
  <cp:lastModifiedBy>Sergio Jiménez Canales</cp:lastModifiedBy>
  <cp:revision>0</cp:revision>
  <dcterms:created xsi:type="dcterms:W3CDTF">2026-07-18T16:21:38Z</dcterms:created>
  <dcterms:modified xsi:type="dcterms:W3CDTF">2026-07-18T16:46:27Z</dcterms:modified>
  <dc:language>en-US</dc:language>
</cp:coreProperties>
</file>