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blatt 222" sheetId="1" state="visible" r:id="rId3"/>
  </sheets>
  <definedNames>
    <definedName function="false" hidden="false" localSheetId="0" name="_xlnm.Print_Area" vbProcedure="false">'Formblatt 222'!$A$1:$I$69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<sst xmlns="http://schemas.openxmlformats.org/spreadsheetml/2006/main" count="106" uniqueCount="98">
  <si>
    <t xml:space="preserve">M E R I D I A N   ·   H O C H -   U N D   T I E F B A U   G M B H</t>
  </si>
  <si>
    <t xml:space="preserve">Preisermittlung bei Kalkulation über die Endsumme</t>
  </si>
  <si>
    <t xml:space="preserve">222</t>
  </si>
  <si>
    <t xml:space="preserve">Formblatt · VHB · Ausgabe 2026</t>
  </si>
  <si>
    <t xml:space="preserve">Angaben zur Kalkulation über die Endsumme        —        Blatt 1 von 1</t>
  </si>
  <si>
    <t xml:space="preserve">Bieter</t>
  </si>
  <si>
    <t xml:space="preserve">Meridian Hoch- und Tiefbau GmbH, Bremen</t>
  </si>
  <si>
    <t xml:space="preserve">Datum</t>
  </si>
  <si>
    <t xml:space="preserve">14.05.2026</t>
  </si>
  <si>
    <t xml:space="preserve">Vergabenummer</t>
  </si>
  <si>
    <t xml:space="preserve">2026-VOB-0417</t>
  </si>
  <si>
    <t xml:space="preserve">Maßnahmen-Nr.</t>
  </si>
  <si>
    <t xml:space="preserve">BM-2026-118</t>
  </si>
  <si>
    <t xml:space="preserve">Baumaßnahme</t>
  </si>
  <si>
    <t xml:space="preserve">Neubau eines dreigeschossigen Bürogebäudes, Los 3 – Rohbauarbeiten</t>
  </si>
  <si>
    <t xml:space="preserve">Leistung / CPV</t>
  </si>
  <si>
    <t xml:space="preserve">Rohbau-, Beton- und Stahlbetonarbeiten · CPV 45223220-4</t>
  </si>
  <si>
    <t xml:space="preserve">■  Gelb hinterlegte Felder ausfüllen        ■  Grau hinterlegte Felder werden automatisch berechnet – bitte nicht überschreiben</t>
  </si>
  <si>
    <t xml:space="preserve">1  ·  Angaben über den Verrechnungslohn</t>
  </si>
  <si>
    <t xml:space="preserve">Position</t>
  </si>
  <si>
    <t xml:space="preserve">€/h</t>
  </si>
  <si>
    <t xml:space="preserve">v.H.</t>
  </si>
  <si>
    <t xml:space="preserve">1.1</t>
  </si>
  <si>
    <t xml:space="preserve">Mittellohn ML  (einschl. Lohnzulagen u. Lohnerhöhung, wenn keine Lohngleitklausel vereinbart wird)</t>
  </si>
  <si>
    <t xml:space="preserve">1.2</t>
  </si>
  <si>
    <t xml:space="preserve">Lohngebundene Kosten  (Sozialkosten und Soziallöhne)</t>
  </si>
  <si>
    <t xml:space="preserve">1.3</t>
  </si>
  <si>
    <t xml:space="preserve">Lohnnebenkosten  (Auslösungen, Fahrgelder)</t>
  </si>
  <si>
    <t xml:space="preserve">1.4</t>
  </si>
  <si>
    <t xml:space="preserve">Kalkulationslohn KL  (Summe 1.1 bis 1.3)</t>
  </si>
  <si>
    <t xml:space="preserve">Berechnung des Verrechnungslohnes nach Ermittlung der Angebotssumme (vgl. Abschnitt 2 / Zusammensetzung der Umlagesummen)</t>
  </si>
  <si>
    <t xml:space="preserve">1.5</t>
  </si>
  <si>
    <t xml:space="preserve">Umlage auf Lohn  (Kalkulationslohn × v.H. Umlage aus Abschnitt 2)</t>
  </si>
  <si>
    <t xml:space="preserve">1.6</t>
  </si>
  <si>
    <t xml:space="preserve">Verrechnungslohn VL  (Summe 1.4 und 1.5)</t>
  </si>
  <si>
    <t xml:space="preserve">2  ·  Ermittlung der Angebotssumme – Einzelkosten der Teilleistungen (unmittelbare Herstellungskosten)</t>
  </si>
  <si>
    <t xml:space="preserve">Kostenart</t>
  </si>
  <si>
    <t xml:space="preserve">Kalk.-Lohn €/h</t>
  </si>
  <si>
    <t xml:space="preserve">Menge / Std.</t>
  </si>
  <si>
    <t xml:space="preserve">Einzelkosten €</t>
  </si>
  <si>
    <t xml:space="preserve">Umlage %  (für EH-Preis)</t>
  </si>
  <si>
    <t xml:space="preserve">2.1</t>
  </si>
  <si>
    <t xml:space="preserve">Eigene Lohnkosten  (Kalkulationslohn 1.4 × Gesamtstunden)</t>
  </si>
  <si>
    <t xml:space="preserve">2.2</t>
  </si>
  <si>
    <t xml:space="preserve">Stoffkosten  (einschl. Kosten für Hilfsstoffe)</t>
  </si>
  <si>
    <t xml:space="preserve">2.3</t>
  </si>
  <si>
    <t xml:space="preserve">Gerätekosten  (einschl. Energie und Betriebsstoffe)</t>
  </si>
  <si>
    <t xml:space="preserve">2.4</t>
  </si>
  <si>
    <t xml:space="preserve">Sonstige Kosten  (vom Bieter zu erläutern)</t>
  </si>
  <si>
    <t xml:space="preserve">2.5</t>
  </si>
  <si>
    <t xml:space="preserve">Nachunternehmerleistungen ¹⁾</t>
  </si>
  <si>
    <t xml:space="preserve">Einzelkosten der Teilleistungen  (Summe 2)</t>
  </si>
  <si>
    <t xml:space="preserve">Zusammensetzung der Umlagesummen  (Verteilung der Umlage aus Abschnitt 3 auf die Einzelkosten)</t>
  </si>
  <si>
    <t xml:space="preserve">Umlage gesamt €</t>
  </si>
  <si>
    <t xml:space="preserve">Anteil BGK €</t>
  </si>
  <si>
    <t xml:space="preserve">Anteil AGK €</t>
  </si>
  <si>
    <t xml:space="preserve">Anteil W+G €</t>
  </si>
  <si>
    <t xml:space="preserve">Eigene Lohnkosten</t>
  </si>
  <si>
    <t xml:space="preserve">Stoffkosten</t>
  </si>
  <si>
    <t xml:space="preserve">Gerätekosten</t>
  </si>
  <si>
    <t xml:space="preserve">Sonstige Kosten</t>
  </si>
  <si>
    <t xml:space="preserve">Nachunternehmerleistungen</t>
  </si>
  <si>
    <t xml:space="preserve">Summe  (= Umlage auf die Einzelkosten)</t>
  </si>
  <si>
    <t xml:space="preserve">3  ·  Baustellengemeinkosten, Allgemeine Geschäftskosten, Wagnis und Gewinn</t>
  </si>
  <si>
    <t xml:space="preserve">Betrag €</t>
  </si>
  <si>
    <t xml:space="preserve">Summe €</t>
  </si>
  <si>
    <t xml:space="preserve">3.1</t>
  </si>
  <si>
    <t xml:space="preserve">Baustellengemeinkosten  (soweit keine besonderen Ansätze im Leistungsverzeichnis vorgesehen sind)</t>
  </si>
  <si>
    <t xml:space="preserve">3.1.1</t>
  </si>
  <si>
    <t xml:space="preserve">Lohnkosten einschließlich Hilfslöhne</t>
  </si>
  <si>
    <t xml:space="preserve">3.1.2</t>
  </si>
  <si>
    <t xml:space="preserve">Gehaltskosten für Bauleitung, Abrechnung, Vermessung usw.</t>
  </si>
  <si>
    <t xml:space="preserve">3.1.3</t>
  </si>
  <si>
    <t xml:space="preserve">Vorhalten u. Reparatur der Geräte/Ausrüstungen, Energie, Werkzeuge, Materialkosten Baustelleneinrichtung</t>
  </si>
  <si>
    <t xml:space="preserve">3.1.4</t>
  </si>
  <si>
    <t xml:space="preserve">An- u. Abtransport der Geräte/Ausrüstungen, Hilfsstoffe, Pachten usw.</t>
  </si>
  <si>
    <t xml:space="preserve">3.1.5</t>
  </si>
  <si>
    <t xml:space="preserve">Sonderkosten der Baustelle (techn. Ausführungsbearbeitung, objektbezogene Versicherungen usw.)</t>
  </si>
  <si>
    <t xml:space="preserve">Baustellengemeinkosten  (Summe 3.1)</t>
  </si>
  <si>
    <t xml:space="preserve">3.2</t>
  </si>
  <si>
    <t xml:space="preserve">Allgemeine Geschäftskosten  (Summe 3.2)</t>
  </si>
  <si>
    <t xml:space="preserve">3.3</t>
  </si>
  <si>
    <t xml:space="preserve">Wagnis und Gewinn</t>
  </si>
  <si>
    <t xml:space="preserve">3.3.1</t>
  </si>
  <si>
    <t xml:space="preserve">Gewinn</t>
  </si>
  <si>
    <t xml:space="preserve">3.3.2</t>
  </si>
  <si>
    <t xml:space="preserve">Betriebsbezogenes Wagnis (allgemeines Unternehmensrisiko)</t>
  </si>
  <si>
    <t xml:space="preserve">3.3.3</t>
  </si>
  <si>
    <t xml:space="preserve">Leistungsbezogenes Wagnis (mit der Ausführung verbundenes Wagnis)</t>
  </si>
  <si>
    <t xml:space="preserve">Wagnis und Gewinn  (Summe 3.3)</t>
  </si>
  <si>
    <t xml:space="preserve">Umlage auf die Einzelkosten  (Summe 3 = 3.1 + 3.2 + 3.3)</t>
  </si>
  <si>
    <t xml:space="preserve">Umlage auf die Einzelkosten  (Summe 3)</t>
  </si>
  <si>
    <t xml:space="preserve">Angebotssumme ohne Umsatzsteuer  (Summe 2 und 3)</t>
  </si>
  <si>
    <t xml:space="preserve">zzgl. Umsatzsteuer</t>
  </si>
  <si>
    <t xml:space="preserve">Angebotssumme brutto</t>
  </si>
  <si>
    <t xml:space="preserve">Eventuelle Erläuterungen des Bieters:</t>
  </si>
  <si>
    <t xml:space="preserve">z. B.: Position 2.4 „Sonstige Kosten“ umfasst Bauwasser, Baustrom-Grundgebühr sowie Entsorgungspauschalen. Nachunternehmerleistung (2.5) betrifft Bewehrungsverlegung.</t>
  </si>
  <si>
    <t xml:space="preserve">Vorlage zur Preisermittlung bei Endsummenkalkulation  ·  Blatt 1 von 1  ·  alle Beträge in Euro, Preisstand 2026  ·  dargestellte Zahlen sind unverbindliche Musterdaten und vor Verwendung durch eigene Kalkulationswerte zu ersetzen.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</si>
</sst>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/h&quot;"/>
    <numFmt numFmtId="166" formatCode="0.00%"/>
    <numFmt numFmtId="167" formatCode="#,##0&quot; h&quot;"/>
    <numFmt numFmtId="168" formatCode="#,##0.00&quot; €&quot;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.5"/>
      <color rgb="FFFFFFFF"/>
      <name val="Calibri"/>
      <family val="0"/>
      <charset val="1"/>
    </font>
    <font>
      <b val="true"/>
      <sz val="15"/>
      <color rgb="FF0E3A42"/>
      <name val="Calibri"/>
      <family val="0"/>
      <charset val="1"/>
    </font>
    <font>
      <b val="true"/>
      <sz val="24"/>
      <color rgb="FFFFFFFF"/>
      <name val="Calibri"/>
      <family val="0"/>
      <charset val="1"/>
    </font>
    <font>
      <b val="true"/>
      <sz val="7.5"/>
      <color rgb="FFFFFFFF"/>
      <name val="Calibri"/>
      <family val="0"/>
      <charset val="1"/>
    </font>
    <font>
      <b val="true"/>
      <sz val="8.5"/>
      <color rgb="FF5C6B6D"/>
      <name val="Calibri"/>
      <family val="0"/>
      <charset val="1"/>
    </font>
    <font>
      <sz val="10"/>
      <color rgb="FF16292C"/>
      <name val="Calibri"/>
      <family val="0"/>
      <charset val="1"/>
    </font>
    <font>
      <i val="true"/>
      <sz val="8.5"/>
      <color rgb="FF5C6B6D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9.5"/>
      <color rgb="FFB87A21"/>
      <name val="Calibri"/>
      <family val="0"/>
      <charset val="1"/>
    </font>
    <font>
      <sz val="9.5"/>
      <color rgb="FF16292C"/>
      <name val="Calibri"/>
      <family val="0"/>
      <charset val="1"/>
    </font>
    <font>
      <b val="true"/>
      <sz val="10.5"/>
      <color rgb="FF0E3A42"/>
      <name val="Calibri"/>
      <family val="0"/>
      <charset val="1"/>
    </font>
    <font>
      <b val="true"/>
      <sz val="9.5"/>
      <color rgb="FF16292C"/>
      <name val="Calibri"/>
      <family val="0"/>
      <charset val="1"/>
    </font>
    <font>
      <b val="true"/>
      <sz val="11"/>
      <color rgb="FF0E3A42"/>
      <name val="Calibri"/>
      <family val="0"/>
      <charset val="1"/>
    </font>
    <font>
      <b val="true"/>
      <sz val="10"/>
      <color rgb="FF0E3A42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9"/>
      <color rgb="FF5C6B6D"/>
      <name val="Calibri"/>
      <family val="0"/>
      <charset val="1"/>
    </font>
    <font>
      <i val="true"/>
      <sz val="9"/>
      <color rgb="FF16292C"/>
      <name val="Calibri"/>
      <family val="0"/>
      <charset val="1"/>
    </font>
    <font>
      <i val="true"/>
      <sz val="8"/>
      <color rgb="FF5C6B6D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E3A42"/>
        <bgColor rgb="FF16292C"/>
      </patternFill>
    </fill>
    <fill>
      <patternFill patternType="solid">
        <fgColor rgb="FFF4F0E8"/>
        <bgColor rgb="FFEAF1F1"/>
      </patternFill>
    </fill>
    <fill>
      <patternFill patternType="solid">
        <fgColor rgb="FFB87A21"/>
        <bgColor rgb="FFFF6600"/>
      </patternFill>
    </fill>
    <fill>
      <patternFill patternType="solid">
        <fgColor rgb="FF1E6C79"/>
        <bgColor rgb="FF008080"/>
      </patternFill>
    </fill>
    <fill>
      <patternFill patternType="solid">
        <fgColor rgb="FFFFF6E3"/>
        <bgColor rgb="FFF4F0E8"/>
      </patternFill>
    </fill>
    <fill>
      <patternFill patternType="solid">
        <fgColor rgb="FFD7E5E5"/>
        <bgColor rgb="FFEAF1F1"/>
      </patternFill>
    </fill>
    <fill>
      <patternFill patternType="solid">
        <fgColor rgb="FFEAF1F1"/>
        <bgColor rgb="FFF4F0E8"/>
      </patternFill>
    </fill>
    <fill>
      <patternFill patternType="solid">
        <fgColor rgb="FFF3E7CF"/>
        <bgColor rgb="FFF4F0E8"/>
      </patternFill>
    </fill>
    <fill>
      <patternFill patternType="solid">
        <fgColor rgb="FF2F8593"/>
        <bgColor rgb="FF1E6C7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9FB1B1"/>
      </left>
      <right style="thin">
        <color rgb="FF9FB1B1"/>
      </right>
      <top style="thin">
        <color rgb="FF9FB1B1"/>
      </top>
      <bottom style="thin">
        <color rgb="FF9FB1B1"/>
      </bottom>
      <diagonal/>
    </border>
    <border diagonalUp="false" diagonalDown="false">
      <left style="thin">
        <color rgb="FFC6D3D3"/>
      </left>
      <right style="thin">
        <color rgb="FFC6D3D3"/>
      </right>
      <top style="thin">
        <color rgb="FFC6D3D3"/>
      </top>
      <bottom style="thin">
        <color rgb="FFC6D3D3"/>
      </bottom>
      <diagonal/>
    </border>
    <border diagonalUp="false" diagonalDown="false">
      <left style="medium">
        <color rgb="FF0E3A42"/>
      </left>
      <right/>
      <top style="medium">
        <color rgb="FF0E3A42"/>
      </top>
      <bottom/>
      <diagonal/>
    </border>
    <border diagonalUp="false" diagonalDown="false">
      <left/>
      <right/>
      <top style="medium">
        <color rgb="FF0E3A42"/>
      </top>
      <bottom/>
      <diagonal/>
    </border>
    <border diagonalUp="false" diagonalDown="false">
      <left style="thin">
        <color rgb="FFC6D3D3"/>
      </left>
      <right style="medium">
        <color rgb="FF0E3A42"/>
      </right>
      <top style="medium">
        <color rgb="FF0E3A42"/>
      </top>
      <bottom style="thin">
        <color rgb="FFC6D3D3"/>
      </bottom>
      <diagonal/>
    </border>
    <border diagonalUp="false" diagonalDown="false">
      <left style="medium">
        <color rgb="FF0E3A42"/>
      </left>
      <right/>
      <top/>
      <bottom/>
      <diagonal/>
    </border>
    <border diagonalUp="false" diagonalDown="false">
      <left style="thin">
        <color rgb="FFC6D3D3"/>
      </left>
      <right style="medium">
        <color rgb="FF0E3A42"/>
      </right>
      <top style="thin">
        <color rgb="FFC6D3D3"/>
      </top>
      <bottom style="thin">
        <color rgb="FFC6D3D3"/>
      </bottom>
      <diagonal/>
    </border>
    <border diagonalUp="false" diagonalDown="false">
      <left style="medium">
        <color rgb="FF0E3A42"/>
      </left>
      <right style="medium">
        <color rgb="FF0E3A42"/>
      </right>
      <top style="medium">
        <color rgb="FF0E3A42"/>
      </top>
      <bottom style="medium">
        <color rgb="FF0E3A42"/>
      </bottom>
      <diagonal/>
    </border>
    <border diagonalUp="false" diagonalDown="false">
      <left style="medium">
        <color rgb="FF0E3A42"/>
      </left>
      <right/>
      <top/>
      <bottom style="medium">
        <color rgb="FF0E3A42"/>
      </bottom>
      <diagonal/>
    </border>
    <border diagonalUp="false" diagonalDown="false">
      <left/>
      <right/>
      <top/>
      <bottom style="medium">
        <color rgb="FF0E3A4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9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7" fillId="9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9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9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9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7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1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8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8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7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2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0" fillId="4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6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3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A21"/>
      <rgbColor rgb="FF800080"/>
      <rgbColor rgb="FF1E6C79"/>
      <rgbColor rgb="FF9FB1B1"/>
      <rgbColor rgb="FF808080"/>
      <rgbColor rgb="FF9999FF"/>
      <rgbColor rgb="FF993366"/>
      <rgbColor rgb="FFFFF6E3"/>
      <rgbColor rgb="FFEAF1F1"/>
      <rgbColor rgb="FF660066"/>
      <rgbColor rgb="FFFF8080"/>
      <rgbColor rgb="FF0066CC"/>
      <rgbColor rgb="FFC6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0E8"/>
      <rgbColor rgb="FFD7E5E5"/>
      <rgbColor rgb="FFF3E7C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B6D"/>
      <rgbColor rgb="FF969696"/>
      <rgbColor rgb="FF0E3A42"/>
      <rgbColor rgb="FF2F8593"/>
      <rgbColor rgb="FF003300"/>
      <rgbColor rgb="FF333300"/>
      <rgbColor rgb="FF993300"/>
      <rgbColor rgb="FF993366"/>
      <rgbColor rgb="FF333399"/>
      <rgbColor rgb="FF1629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6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4"/>
    <col collapsed="false" customWidth="true" hidden="false" outlineLevel="0" max="2" min="2" style="0" width="7.5"/>
    <col collapsed="false" customWidth="true" hidden="false" outlineLevel="0" max="3" min="3" style="0" width="30"/>
    <col collapsed="false" customWidth="true" hidden="false" outlineLevel="0" max="4" min="4" style="0" width="13"/>
    <col collapsed="false" customWidth="true" hidden="false" outlineLevel="0" max="6" min="5" style="0" width="12.5"/>
    <col collapsed="false" customWidth="true" hidden="false" outlineLevel="0" max="7" min="7" style="0" width="15"/>
    <col collapsed="false" customWidth="true" hidden="false" outlineLevel="0" max="8" min="8" style="0" width="16.5"/>
    <col collapsed="false" customWidth="true" hidden="false" outlineLevel="0" max="9" min="9" style="0" width="2.4"/>
  </cols>
  <sheetData>
    <row r="1" customFormat="false" ht="4.5" hidden="false" customHeight="true" outlineLevel="0" collapsed="false"/>
    <row r="2" customFormat="false" ht="24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24" hidden="false" customHeight="true" outlineLevel="0" collapsed="false">
      <c r="B3" s="2" t="s">
        <v>1</v>
      </c>
      <c r="C3" s="2"/>
      <c r="D3" s="2"/>
      <c r="E3" s="2"/>
      <c r="F3" s="2"/>
      <c r="G3" s="3" t="s">
        <v>2</v>
      </c>
      <c r="H3" s="3"/>
    </row>
    <row r="4" customFormat="false" ht="19.5" hidden="false" customHeight="true" outlineLevel="0" collapsed="false">
      <c r="B4" s="2"/>
      <c r="C4" s="2"/>
      <c r="D4" s="2"/>
      <c r="E4" s="2"/>
      <c r="F4" s="2"/>
      <c r="G4" s="4" t="s">
        <v>3</v>
      </c>
      <c r="H4" s="4"/>
    </row>
    <row r="5" customFormat="false" ht="18" hidden="false" customHeight="true" outlineLevel="0" collapsed="false">
      <c r="B5" s="5" t="s">
        <v>4</v>
      </c>
      <c r="C5" s="5"/>
      <c r="D5" s="5"/>
      <c r="E5" s="5"/>
      <c r="F5" s="5"/>
      <c r="G5" s="5"/>
      <c r="H5" s="5"/>
    </row>
    <row r="6" customFormat="false" ht="6" hidden="false" customHeight="true" outlineLevel="0" collapsed="false"/>
    <row r="7" customFormat="false" ht="19.5" hidden="false" customHeight="true" outlineLevel="0" collapsed="false">
      <c r="B7" s="6" t="s">
        <v>5</v>
      </c>
      <c r="C7" s="7"/>
      <c r="D7" s="8" t="s">
        <v>6</v>
      </c>
      <c r="E7" s="8"/>
      <c r="F7" s="6" t="s">
        <v>7</v>
      </c>
      <c r="G7" s="8" t="s">
        <v>8</v>
      </c>
      <c r="H7" s="8"/>
    </row>
    <row r="8" customFormat="false" ht="19.5" hidden="false" customHeight="true" outlineLevel="0" collapsed="false">
      <c r="B8" s="6" t="s">
        <v>9</v>
      </c>
      <c r="C8" s="7"/>
      <c r="D8" s="8" t="s">
        <v>10</v>
      </c>
      <c r="E8" s="8"/>
      <c r="F8" s="6" t="s">
        <v>11</v>
      </c>
      <c r="G8" s="8" t="s">
        <v>12</v>
      </c>
      <c r="H8" s="8"/>
    </row>
    <row r="9" customFormat="false" ht="19.5" hidden="false" customHeight="true" outlineLevel="0" collapsed="false">
      <c r="B9" s="6" t="s">
        <v>13</v>
      </c>
      <c r="C9" s="7"/>
      <c r="D9" s="8" t="s">
        <v>14</v>
      </c>
      <c r="E9" s="8"/>
      <c r="F9" s="8"/>
      <c r="G9" s="8"/>
      <c r="H9" s="8"/>
    </row>
    <row r="10" customFormat="false" ht="19.5" hidden="false" customHeight="true" outlineLevel="0" collapsed="false">
      <c r="B10" s="6" t="s">
        <v>15</v>
      </c>
      <c r="C10" s="7"/>
      <c r="D10" s="8" t="s">
        <v>16</v>
      </c>
      <c r="E10" s="8"/>
      <c r="F10" s="8"/>
      <c r="G10" s="8"/>
      <c r="H10" s="8"/>
    </row>
    <row r="11" customFormat="false" ht="6" hidden="false" customHeight="true" outlineLevel="0" collapsed="false"/>
    <row r="12" customFormat="false" ht="15.75" hidden="false" customHeight="true" outlineLevel="0" collapsed="false">
      <c r="B12" s="9" t="s">
        <v>17</v>
      </c>
      <c r="C12" s="9"/>
      <c r="D12" s="9"/>
      <c r="E12" s="9"/>
      <c r="F12" s="9"/>
      <c r="G12" s="9"/>
      <c r="H12" s="9"/>
    </row>
    <row r="13" customFormat="false" ht="3.75" hidden="false" customHeight="true" outlineLevel="0" collapsed="false"/>
    <row r="14" customFormat="false" ht="21.75" hidden="false" customHeight="true" outlineLevel="0" collapsed="false">
      <c r="B14" s="10" t="s">
        <v>18</v>
      </c>
      <c r="C14" s="10"/>
      <c r="D14" s="10"/>
      <c r="E14" s="10"/>
      <c r="F14" s="10"/>
      <c r="G14" s="10"/>
      <c r="H14" s="10"/>
    </row>
    <row r="15" customFormat="false" ht="15.75" hidden="false" customHeight="true" outlineLevel="0" collapsed="false">
      <c r="B15" s="11" t="s">
        <v>19</v>
      </c>
      <c r="C15" s="11"/>
      <c r="D15" s="11"/>
      <c r="E15" s="11"/>
      <c r="F15" s="11"/>
      <c r="G15" s="12" t="s">
        <v>20</v>
      </c>
      <c r="H15" s="12" t="s">
        <v>21</v>
      </c>
    </row>
    <row r="16" customFormat="false" ht="18.75" hidden="false" customHeight="true" outlineLevel="0" collapsed="false">
      <c r="B16" s="13" t="s">
        <v>22</v>
      </c>
      <c r="C16" s="14" t="s">
        <v>23</v>
      </c>
      <c r="D16" s="14"/>
      <c r="E16" s="14"/>
      <c r="F16" s="14"/>
      <c r="G16" s="15" t="n">
        <v>24.5</v>
      </c>
      <c r="H16" s="16"/>
    </row>
    <row r="17" customFormat="false" ht="18.75" hidden="false" customHeight="true" outlineLevel="0" collapsed="false">
      <c r="B17" s="13" t="s">
        <v>24</v>
      </c>
      <c r="C17" s="14" t="s">
        <v>25</v>
      </c>
      <c r="D17" s="14"/>
      <c r="E17" s="14"/>
      <c r="F17" s="14"/>
      <c r="G17" s="15" t="n">
        <v>21.8</v>
      </c>
      <c r="H17" s="16"/>
    </row>
    <row r="18" customFormat="false" ht="18.75" hidden="false" customHeight="true" outlineLevel="0" collapsed="false">
      <c r="B18" s="13" t="s">
        <v>26</v>
      </c>
      <c r="C18" s="14" t="s">
        <v>27</v>
      </c>
      <c r="D18" s="14"/>
      <c r="E18" s="14"/>
      <c r="F18" s="14"/>
      <c r="G18" s="15" t="n">
        <v>2.7</v>
      </c>
      <c r="H18" s="16"/>
    </row>
    <row r="19" customFormat="false" ht="18.75" hidden="false" customHeight="true" outlineLevel="0" collapsed="false">
      <c r="B19" s="13" t="s">
        <v>28</v>
      </c>
      <c r="C19" s="14" t="s">
        <v>29</v>
      </c>
      <c r="D19" s="14"/>
      <c r="E19" s="14"/>
      <c r="F19" s="14"/>
      <c r="G19" s="17" t="n">
        <f aca="false">SUM(G16:G18)</f>
        <v>49</v>
      </c>
      <c r="H19" s="16"/>
    </row>
    <row r="20" customFormat="false" ht="15.75" hidden="false" customHeight="true" outlineLevel="0" collapsed="false">
      <c r="B20" s="18" t="s">
        <v>30</v>
      </c>
      <c r="C20" s="18"/>
      <c r="D20" s="18"/>
      <c r="E20" s="18"/>
      <c r="F20" s="18"/>
      <c r="G20" s="18"/>
      <c r="H20" s="18"/>
    </row>
    <row r="21" customFormat="false" ht="18.75" hidden="false" customHeight="true" outlineLevel="0" collapsed="false">
      <c r="B21" s="13" t="s">
        <v>31</v>
      </c>
      <c r="C21" s="14" t="s">
        <v>32</v>
      </c>
      <c r="D21" s="14"/>
      <c r="E21" s="14"/>
      <c r="F21" s="14"/>
      <c r="G21" s="19" t="n">
        <f aca="false">IFERROR(E35/F26,0)</f>
        <v>14.4586377563045</v>
      </c>
      <c r="H21" s="20" t="n">
        <f aca="false">IFERROR(G21/G19,0)</f>
        <v>0.295074239924582</v>
      </c>
    </row>
    <row r="22" customFormat="false" ht="19.5" hidden="false" customHeight="true" outlineLevel="0" collapsed="false">
      <c r="B22" s="13" t="s">
        <v>33</v>
      </c>
      <c r="C22" s="21" t="s">
        <v>34</v>
      </c>
      <c r="D22" s="21"/>
      <c r="E22" s="21"/>
      <c r="F22" s="21"/>
      <c r="G22" s="22" t="n">
        <f aca="false">G19+G21</f>
        <v>63.4586377563045</v>
      </c>
      <c r="H22" s="16"/>
    </row>
    <row r="23" customFormat="false" ht="6" hidden="false" customHeight="true" outlineLevel="0" collapsed="false"/>
    <row r="24" customFormat="false" ht="21.75" hidden="false" customHeight="true" outlineLevel="0" collapsed="false">
      <c r="B24" s="10" t="s">
        <v>35</v>
      </c>
      <c r="C24" s="10"/>
      <c r="D24" s="10"/>
      <c r="E24" s="10"/>
      <c r="F24" s="10"/>
      <c r="G24" s="10"/>
      <c r="H24" s="10"/>
    </row>
    <row r="25" customFormat="false" ht="25.5" hidden="false" customHeight="true" outlineLevel="0" collapsed="false">
      <c r="B25" s="23"/>
      <c r="C25" s="11" t="s">
        <v>36</v>
      </c>
      <c r="D25" s="11"/>
      <c r="E25" s="12" t="s">
        <v>37</v>
      </c>
      <c r="F25" s="12" t="s">
        <v>38</v>
      </c>
      <c r="G25" s="12" t="s">
        <v>39</v>
      </c>
      <c r="H25" s="12" t="s">
        <v>40</v>
      </c>
    </row>
    <row r="26" customFormat="false" ht="18.75" hidden="false" customHeight="true" outlineLevel="0" collapsed="false">
      <c r="B26" s="13" t="s">
        <v>41</v>
      </c>
      <c r="C26" s="14" t="s">
        <v>42</v>
      </c>
      <c r="D26" s="14"/>
      <c r="E26" s="19" t="n">
        <f aca="false">G19</f>
        <v>49</v>
      </c>
      <c r="F26" s="24" t="n">
        <v>3200</v>
      </c>
      <c r="G26" s="25" t="n">
        <f aca="false">E26*F26</f>
        <v>156800</v>
      </c>
      <c r="H26" s="20" t="n">
        <f aca="false">IFERROR(E35/G26,0)</f>
        <v>0.295074239924582</v>
      </c>
    </row>
    <row r="27" customFormat="false" ht="18.75" hidden="false" customHeight="true" outlineLevel="0" collapsed="false">
      <c r="B27" s="13" t="s">
        <v>43</v>
      </c>
      <c r="C27" s="14" t="s">
        <v>44</v>
      </c>
      <c r="D27" s="14"/>
      <c r="E27" s="16"/>
      <c r="F27" s="16"/>
      <c r="G27" s="26" t="n">
        <v>142500</v>
      </c>
      <c r="H27" s="20" t="n">
        <f aca="false">IFERROR(E36/G27,0)</f>
        <v>0.295074239924582</v>
      </c>
    </row>
    <row r="28" customFormat="false" ht="18.75" hidden="false" customHeight="true" outlineLevel="0" collapsed="false">
      <c r="B28" s="13" t="s">
        <v>45</v>
      </c>
      <c r="C28" s="14" t="s">
        <v>46</v>
      </c>
      <c r="D28" s="14"/>
      <c r="E28" s="16"/>
      <c r="F28" s="16"/>
      <c r="G28" s="26" t="n">
        <v>38400</v>
      </c>
      <c r="H28" s="20" t="n">
        <f aca="false">IFERROR(E37/G28,0)</f>
        <v>0.295074239924582</v>
      </c>
    </row>
    <row r="29" customFormat="false" ht="18.75" hidden="false" customHeight="true" outlineLevel="0" collapsed="false">
      <c r="B29" s="13" t="s">
        <v>47</v>
      </c>
      <c r="C29" s="14" t="s">
        <v>48</v>
      </c>
      <c r="D29" s="14"/>
      <c r="E29" s="16"/>
      <c r="F29" s="16"/>
      <c r="G29" s="26" t="n">
        <v>12600</v>
      </c>
      <c r="H29" s="20" t="n">
        <f aca="false">IFERROR(E38/G29,0)</f>
        <v>0.295074239924582</v>
      </c>
    </row>
    <row r="30" customFormat="false" ht="18.75" hidden="false" customHeight="true" outlineLevel="0" collapsed="false">
      <c r="B30" s="13" t="s">
        <v>49</v>
      </c>
      <c r="C30" s="14" t="s">
        <v>50</v>
      </c>
      <c r="D30" s="14"/>
      <c r="E30" s="16"/>
      <c r="F30" s="16"/>
      <c r="G30" s="26" t="n">
        <v>74000</v>
      </c>
      <c r="H30" s="20" t="n">
        <f aca="false">IFERROR(E39/G30,0)</f>
        <v>0.295074239924582</v>
      </c>
    </row>
    <row r="31" customFormat="false" ht="19.5" hidden="false" customHeight="true" outlineLevel="0" collapsed="false">
      <c r="B31" s="13"/>
      <c r="C31" s="21" t="s">
        <v>51</v>
      </c>
      <c r="D31" s="21"/>
      <c r="E31" s="21"/>
      <c r="F31" s="21"/>
      <c r="G31" s="27" t="n">
        <f aca="false">SUM(G26:G30)</f>
        <v>424300</v>
      </c>
      <c r="H31" s="28"/>
    </row>
    <row r="32" customFormat="false" ht="6" hidden="false" customHeight="true" outlineLevel="0" collapsed="false"/>
    <row r="33" customFormat="false" ht="18.75" hidden="false" customHeight="true" outlineLevel="0" collapsed="false">
      <c r="B33" s="29" t="s">
        <v>52</v>
      </c>
      <c r="C33" s="29"/>
      <c r="D33" s="29"/>
      <c r="E33" s="29"/>
      <c r="F33" s="29"/>
      <c r="G33" s="29"/>
      <c r="H33" s="29"/>
    </row>
    <row r="34" customFormat="false" ht="25.5" hidden="false" customHeight="true" outlineLevel="0" collapsed="false">
      <c r="B34" s="23"/>
      <c r="C34" s="11" t="s">
        <v>36</v>
      </c>
      <c r="D34" s="11"/>
      <c r="E34" s="30" t="s">
        <v>53</v>
      </c>
      <c r="F34" s="12" t="s">
        <v>54</v>
      </c>
      <c r="G34" s="12" t="s">
        <v>55</v>
      </c>
      <c r="H34" s="12" t="s">
        <v>56</v>
      </c>
    </row>
    <row r="35" customFormat="false" ht="18" hidden="false" customHeight="true" outlineLevel="0" collapsed="false">
      <c r="B35" s="13" t="s">
        <v>41</v>
      </c>
      <c r="C35" s="14" t="s">
        <v>57</v>
      </c>
      <c r="D35" s="14"/>
      <c r="E35" s="25" t="n">
        <f aca="false">F35+G35+H35</f>
        <v>46267.6408201744</v>
      </c>
      <c r="F35" s="25" t="n">
        <f aca="false">IFERROR(G26/$G$31*$H$50,0)</f>
        <v>22172.9908083903</v>
      </c>
      <c r="G35" s="25" t="n">
        <f aca="false">IFERROR(G26/$G$31*$H$51,0)</f>
        <v>11825.5950978082</v>
      </c>
      <c r="H35" s="25" t="n">
        <f aca="false">IFERROR(G26/$G$31*$H$56,0)</f>
        <v>12269.054913976</v>
      </c>
    </row>
    <row r="36" customFormat="false" ht="18" hidden="false" customHeight="true" outlineLevel="0" collapsed="false">
      <c r="B36" s="13" t="s">
        <v>43</v>
      </c>
      <c r="C36" s="14" t="s">
        <v>58</v>
      </c>
      <c r="D36" s="14"/>
      <c r="E36" s="25" t="n">
        <f aca="false">F36+G36+H36</f>
        <v>42048.0791892529</v>
      </c>
      <c r="F36" s="25" t="n">
        <f aca="false">IFERROR(G27/$G$31*$H$50,0)</f>
        <v>20150.8366721659</v>
      </c>
      <c r="G36" s="25" t="n">
        <f aca="false">IFERROR(G27/$G$31*$H$51,0)</f>
        <v>10747.1128918218</v>
      </c>
      <c r="H36" s="25" t="n">
        <f aca="false">IFERROR(G27/$G$31*$H$56,0)</f>
        <v>11150.1296252651</v>
      </c>
    </row>
    <row r="37" customFormat="false" ht="18" hidden="false" customHeight="true" outlineLevel="0" collapsed="false">
      <c r="B37" s="13" t="s">
        <v>45</v>
      </c>
      <c r="C37" s="14" t="s">
        <v>59</v>
      </c>
      <c r="D37" s="14"/>
      <c r="E37" s="25" t="n">
        <f aca="false">F37+G37+H37</f>
        <v>11330.8508131039</v>
      </c>
      <c r="F37" s="25" t="n">
        <f aca="false">IFERROR(G28/$G$31*$H$50,0)</f>
        <v>5430.12019797313</v>
      </c>
      <c r="G37" s="25" t="n">
        <f aca="false">IFERROR(G28/$G$31*$H$51,0)</f>
        <v>2896.06410558567</v>
      </c>
      <c r="H37" s="25" t="n">
        <f aca="false">IFERROR(G28/$G$31*$H$56,0)</f>
        <v>3004.66650954513</v>
      </c>
    </row>
    <row r="38" customFormat="false" ht="18" hidden="false" customHeight="true" outlineLevel="0" collapsed="false">
      <c r="B38" s="13" t="s">
        <v>47</v>
      </c>
      <c r="C38" s="14" t="s">
        <v>60</v>
      </c>
      <c r="D38" s="14"/>
      <c r="E38" s="25" t="n">
        <f aca="false">F38+G38+H38</f>
        <v>3717.93542304973</v>
      </c>
      <c r="F38" s="25" t="n">
        <f aca="false">IFERROR(G29/$G$31*$H$50,0)</f>
        <v>1781.75818995993</v>
      </c>
      <c r="G38" s="25" t="n">
        <f aca="false">IFERROR(G29/$G$31*$H$51,0)</f>
        <v>950.271034645298</v>
      </c>
      <c r="H38" s="25" t="n">
        <f aca="false">IFERROR(G29/$G$31*$H$56,0)</f>
        <v>985.906198444497</v>
      </c>
    </row>
    <row r="39" customFormat="false" ht="18" hidden="false" customHeight="true" outlineLevel="0" collapsed="false">
      <c r="B39" s="13" t="s">
        <v>49</v>
      </c>
      <c r="C39" s="14" t="s">
        <v>61</v>
      </c>
      <c r="D39" s="14"/>
      <c r="E39" s="25" t="n">
        <f aca="false">F39+G39+H39</f>
        <v>21835.493754419</v>
      </c>
      <c r="F39" s="25" t="n">
        <f aca="false">IFERROR(G30/$G$31*$H$50,0)</f>
        <v>10464.2941315107</v>
      </c>
      <c r="G39" s="25" t="n">
        <f aca="false">IFERROR(G30/$G$31*$H$51,0)</f>
        <v>5580.95687013905</v>
      </c>
      <c r="H39" s="25" t="n">
        <f aca="false">IFERROR(G30/$G$31*$H$56,0)</f>
        <v>5790.24275276927</v>
      </c>
    </row>
    <row r="40" customFormat="false" ht="18.75" hidden="false" customHeight="true" outlineLevel="0" collapsed="false">
      <c r="B40" s="13"/>
      <c r="C40" s="21" t="s">
        <v>62</v>
      </c>
      <c r="D40" s="21"/>
      <c r="E40" s="31" t="n">
        <f aca="false">SUM(E35:E39)</f>
        <v>125200</v>
      </c>
      <c r="F40" s="31" t="n">
        <f aca="false">SUM(F35:F39)</f>
        <v>60000</v>
      </c>
      <c r="G40" s="31" t="n">
        <f aca="false">SUM(G35:G39)</f>
        <v>32000</v>
      </c>
      <c r="H40" s="31" t="n">
        <f aca="false">SUM(H35:H39)</f>
        <v>33200</v>
      </c>
    </row>
    <row r="41" customFormat="false" ht="6" hidden="false" customHeight="true" outlineLevel="0" collapsed="false"/>
    <row r="42" customFormat="false" ht="21.75" hidden="false" customHeight="true" outlineLevel="0" collapsed="false">
      <c r="B42" s="10" t="s">
        <v>63</v>
      </c>
      <c r="C42" s="10"/>
      <c r="D42" s="10"/>
      <c r="E42" s="10"/>
      <c r="F42" s="10"/>
      <c r="G42" s="10"/>
      <c r="H42" s="10"/>
    </row>
    <row r="43" customFormat="false" ht="15.75" hidden="false" customHeight="true" outlineLevel="0" collapsed="false">
      <c r="B43" s="11" t="s">
        <v>19</v>
      </c>
      <c r="C43" s="11"/>
      <c r="D43" s="11"/>
      <c r="E43" s="11"/>
      <c r="F43" s="11"/>
      <c r="G43" s="12" t="s">
        <v>64</v>
      </c>
      <c r="H43" s="12" t="s">
        <v>65</v>
      </c>
    </row>
    <row r="44" customFormat="false" ht="18" hidden="false" customHeight="true" outlineLevel="0" collapsed="false">
      <c r="B44" s="13" t="s">
        <v>66</v>
      </c>
      <c r="C44" s="21" t="s">
        <v>67</v>
      </c>
      <c r="D44" s="21"/>
      <c r="E44" s="21"/>
      <c r="F44" s="21"/>
      <c r="G44" s="16"/>
      <c r="H44" s="16"/>
    </row>
    <row r="45" customFormat="false" ht="18" hidden="false" customHeight="true" outlineLevel="0" collapsed="false">
      <c r="B45" s="13" t="s">
        <v>68</v>
      </c>
      <c r="C45" s="14" t="s">
        <v>69</v>
      </c>
      <c r="D45" s="14"/>
      <c r="E45" s="14"/>
      <c r="F45" s="14"/>
      <c r="G45" s="26" t="n">
        <v>18000</v>
      </c>
      <c r="H45" s="16"/>
    </row>
    <row r="46" customFormat="false" ht="18" hidden="false" customHeight="true" outlineLevel="0" collapsed="false">
      <c r="B46" s="13" t="s">
        <v>70</v>
      </c>
      <c r="C46" s="14" t="s">
        <v>71</v>
      </c>
      <c r="D46" s="14"/>
      <c r="E46" s="14"/>
      <c r="F46" s="14"/>
      <c r="G46" s="26" t="n">
        <v>21500</v>
      </c>
      <c r="H46" s="16"/>
    </row>
    <row r="47" customFormat="false" ht="18" hidden="false" customHeight="true" outlineLevel="0" collapsed="false">
      <c r="B47" s="13" t="s">
        <v>72</v>
      </c>
      <c r="C47" s="14" t="s">
        <v>73</v>
      </c>
      <c r="D47" s="14"/>
      <c r="E47" s="14"/>
      <c r="F47" s="14"/>
      <c r="G47" s="26" t="n">
        <v>9800</v>
      </c>
      <c r="H47" s="16"/>
    </row>
    <row r="48" customFormat="false" ht="18" hidden="false" customHeight="true" outlineLevel="0" collapsed="false">
      <c r="B48" s="13" t="s">
        <v>74</v>
      </c>
      <c r="C48" s="14" t="s">
        <v>75</v>
      </c>
      <c r="D48" s="14"/>
      <c r="E48" s="14"/>
      <c r="F48" s="14"/>
      <c r="G48" s="26" t="n">
        <v>6400</v>
      </c>
      <c r="H48" s="16"/>
    </row>
    <row r="49" customFormat="false" ht="18" hidden="false" customHeight="true" outlineLevel="0" collapsed="false">
      <c r="B49" s="13" t="s">
        <v>76</v>
      </c>
      <c r="C49" s="14" t="s">
        <v>77</v>
      </c>
      <c r="D49" s="14"/>
      <c r="E49" s="14"/>
      <c r="F49" s="14"/>
      <c r="G49" s="26" t="n">
        <v>4300</v>
      </c>
      <c r="H49" s="16"/>
    </row>
    <row r="50" customFormat="false" ht="18.75" hidden="false" customHeight="true" outlineLevel="0" collapsed="false">
      <c r="B50" s="13"/>
      <c r="C50" s="21" t="s">
        <v>78</v>
      </c>
      <c r="D50" s="21"/>
      <c r="E50" s="21"/>
      <c r="F50" s="21"/>
      <c r="G50" s="16"/>
      <c r="H50" s="31" t="n">
        <f aca="false">SUM(G45:G49)</f>
        <v>60000</v>
      </c>
    </row>
    <row r="51" customFormat="false" ht="18.75" hidden="false" customHeight="true" outlineLevel="0" collapsed="false">
      <c r="B51" s="13" t="s">
        <v>79</v>
      </c>
      <c r="C51" s="21" t="s">
        <v>80</v>
      </c>
      <c r="D51" s="21"/>
      <c r="E51" s="21"/>
      <c r="F51" s="21"/>
      <c r="G51" s="26" t="n">
        <v>32000</v>
      </c>
      <c r="H51" s="31" t="n">
        <f aca="false">G51</f>
        <v>32000</v>
      </c>
    </row>
    <row r="52" customFormat="false" ht="18" hidden="false" customHeight="true" outlineLevel="0" collapsed="false">
      <c r="B52" s="13" t="s">
        <v>81</v>
      </c>
      <c r="C52" s="21" t="s">
        <v>82</v>
      </c>
      <c r="D52" s="21"/>
      <c r="E52" s="21"/>
      <c r="F52" s="21"/>
      <c r="G52" s="16"/>
      <c r="H52" s="16"/>
    </row>
    <row r="53" customFormat="false" ht="18" hidden="false" customHeight="true" outlineLevel="0" collapsed="false">
      <c r="B53" s="13" t="s">
        <v>83</v>
      </c>
      <c r="C53" s="14" t="s">
        <v>84</v>
      </c>
      <c r="D53" s="14"/>
      <c r="E53" s="14"/>
      <c r="F53" s="14"/>
      <c r="G53" s="26" t="n">
        <v>21000</v>
      </c>
      <c r="H53" s="16"/>
    </row>
    <row r="54" customFormat="false" ht="18" hidden="false" customHeight="true" outlineLevel="0" collapsed="false">
      <c r="B54" s="13" t="s">
        <v>85</v>
      </c>
      <c r="C54" s="14" t="s">
        <v>86</v>
      </c>
      <c r="D54" s="14"/>
      <c r="E54" s="14"/>
      <c r="F54" s="14"/>
      <c r="G54" s="26" t="n">
        <v>6500</v>
      </c>
      <c r="H54" s="16"/>
    </row>
    <row r="55" customFormat="false" ht="18" hidden="false" customHeight="true" outlineLevel="0" collapsed="false">
      <c r="B55" s="13" t="s">
        <v>87</v>
      </c>
      <c r="C55" s="14" t="s">
        <v>88</v>
      </c>
      <c r="D55" s="14"/>
      <c r="E55" s="14"/>
      <c r="F55" s="14"/>
      <c r="G55" s="26" t="n">
        <v>5700</v>
      </c>
      <c r="H55" s="16"/>
    </row>
    <row r="56" customFormat="false" ht="18.75" hidden="false" customHeight="true" outlineLevel="0" collapsed="false">
      <c r="B56" s="13"/>
      <c r="C56" s="21" t="s">
        <v>89</v>
      </c>
      <c r="D56" s="21"/>
      <c r="E56" s="21"/>
      <c r="F56" s="21"/>
      <c r="G56" s="16"/>
      <c r="H56" s="31" t="n">
        <f aca="false">SUM(G53:G55)</f>
        <v>33200</v>
      </c>
    </row>
    <row r="57" customFormat="false" ht="19.5" hidden="false" customHeight="true" outlineLevel="0" collapsed="false">
      <c r="B57" s="13"/>
      <c r="C57" s="21" t="s">
        <v>90</v>
      </c>
      <c r="D57" s="21"/>
      <c r="E57" s="21"/>
      <c r="F57" s="21"/>
      <c r="G57" s="16"/>
      <c r="H57" s="32" t="n">
        <f aca="false">H50+H51+H56</f>
        <v>125200</v>
      </c>
    </row>
    <row r="58" customFormat="false" ht="7.5" hidden="false" customHeight="true" outlineLevel="0" collapsed="false"/>
    <row r="59" customFormat="false" ht="18.75" hidden="false" customHeight="true" outlineLevel="0" collapsed="false">
      <c r="B59" s="33" t="s">
        <v>51</v>
      </c>
      <c r="C59" s="33"/>
      <c r="D59" s="33"/>
      <c r="E59" s="33"/>
      <c r="F59" s="33"/>
      <c r="G59" s="34"/>
      <c r="H59" s="35" t="n">
        <f aca="false">G31</f>
        <v>424300</v>
      </c>
    </row>
    <row r="60" customFormat="false" ht="18.75" hidden="false" customHeight="true" outlineLevel="0" collapsed="false">
      <c r="B60" s="36" t="s">
        <v>91</v>
      </c>
      <c r="C60" s="36"/>
      <c r="D60" s="36"/>
      <c r="E60" s="36"/>
      <c r="F60" s="36"/>
      <c r="G60" s="37"/>
      <c r="H60" s="38" t="n">
        <f aca="false">H57</f>
        <v>125200</v>
      </c>
    </row>
    <row r="61" customFormat="false" ht="21.75" hidden="false" customHeight="true" outlineLevel="0" collapsed="false">
      <c r="B61" s="39" t="s">
        <v>92</v>
      </c>
      <c r="C61" s="39"/>
      <c r="D61" s="39"/>
      <c r="E61" s="39"/>
      <c r="F61" s="39"/>
      <c r="G61" s="40"/>
      <c r="H61" s="41" t="n">
        <f aca="false">H59+H60</f>
        <v>549500</v>
      </c>
    </row>
    <row r="62" customFormat="false" ht="18.75" hidden="false" customHeight="true" outlineLevel="0" collapsed="false">
      <c r="B62" s="36" t="s">
        <v>93</v>
      </c>
      <c r="C62" s="36"/>
      <c r="D62" s="36"/>
      <c r="E62" s="36"/>
      <c r="F62" s="36"/>
      <c r="G62" s="42" t="n">
        <v>0.19</v>
      </c>
      <c r="H62" s="38" t="n">
        <f aca="false">H61*G62</f>
        <v>104405</v>
      </c>
    </row>
    <row r="63" customFormat="false" ht="21.75" hidden="false" customHeight="true" outlineLevel="0" collapsed="false">
      <c r="B63" s="43" t="s">
        <v>94</v>
      </c>
      <c r="C63" s="43"/>
      <c r="D63" s="43"/>
      <c r="E63" s="43"/>
      <c r="F63" s="43"/>
      <c r="G63" s="44"/>
      <c r="H63" s="41" t="n">
        <f aca="false">H61+H62</f>
        <v>653905</v>
      </c>
    </row>
    <row r="64" customFormat="false" ht="7.5" hidden="false" customHeight="true" outlineLevel="0" collapsed="false"/>
    <row r="65" customFormat="false" ht="16.5" hidden="false" customHeight="true" outlineLevel="0" collapsed="false">
      <c r="B65" s="45" t="s">
        <v>95</v>
      </c>
      <c r="C65" s="45"/>
      <c r="D65" s="45"/>
      <c r="E65" s="45"/>
      <c r="F65" s="45"/>
      <c r="G65" s="45"/>
      <c r="H65" s="45"/>
    </row>
    <row r="66" customFormat="false" ht="21.75" hidden="false" customHeight="true" outlineLevel="0" collapsed="false">
      <c r="B66" s="46" t="s">
        <v>96</v>
      </c>
      <c r="C66" s="46"/>
      <c r="D66" s="46"/>
      <c r="E66" s="46"/>
      <c r="F66" s="46"/>
      <c r="G66" s="46"/>
      <c r="H66" s="46"/>
    </row>
    <row r="67" customFormat="false" ht="21.75" hidden="false" customHeight="true" outlineLevel="0" collapsed="false">
      <c r="B67" s="46"/>
      <c r="C67" s="46"/>
      <c r="D67" s="46"/>
      <c r="E67" s="46"/>
      <c r="F67" s="46"/>
      <c r="G67" s="46"/>
      <c r="H67" s="46"/>
    </row>
    <row r="68" customFormat="false" ht="6" hidden="false" customHeight="true" outlineLevel="0" collapsed="false"/>
    <row r="69" customFormat="false" ht="25.5" hidden="false" customHeight="true" outlineLevel="0" collapsed="false">
      <c r="B69" s="47" t="s">
        <v>97</v>
      </c>
      <c r="C69" s="47"/>
      <c r="D69" s="47"/>
      <c r="E69" s="47"/>
      <c r="F69" s="47"/>
      <c r="G69" s="47"/>
      <c r="H69" s="47"/>
    </row>
  </sheetData>
  <mergeCells count="61">
    <mergeCell ref="B2:H2"/>
    <mergeCell ref="B3:F4"/>
    <mergeCell ref="G3:H3"/>
    <mergeCell ref="G4:H4"/>
    <mergeCell ref="B5:H5"/>
    <mergeCell ref="D7:E7"/>
    <mergeCell ref="G7:H7"/>
    <mergeCell ref="D8:E8"/>
    <mergeCell ref="G8:H8"/>
    <mergeCell ref="D9:H9"/>
    <mergeCell ref="D10:H10"/>
    <mergeCell ref="B12:H12"/>
    <mergeCell ref="B14:H14"/>
    <mergeCell ref="B15:F15"/>
    <mergeCell ref="C16:F16"/>
    <mergeCell ref="C17:F17"/>
    <mergeCell ref="C18:F18"/>
    <mergeCell ref="C19:F19"/>
    <mergeCell ref="B20:H20"/>
    <mergeCell ref="C21:F21"/>
    <mergeCell ref="C22:F22"/>
    <mergeCell ref="B24:H24"/>
    <mergeCell ref="C25:D25"/>
    <mergeCell ref="C26:D26"/>
    <mergeCell ref="C27:D27"/>
    <mergeCell ref="C28:D28"/>
    <mergeCell ref="C29:D29"/>
    <mergeCell ref="C30:D30"/>
    <mergeCell ref="C31:F31"/>
    <mergeCell ref="B33:H33"/>
    <mergeCell ref="C34:D34"/>
    <mergeCell ref="C35:D35"/>
    <mergeCell ref="C36:D36"/>
    <mergeCell ref="C37:D37"/>
    <mergeCell ref="C38:D38"/>
    <mergeCell ref="C39:D39"/>
    <mergeCell ref="C40:D40"/>
    <mergeCell ref="B42:H42"/>
    <mergeCell ref="B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B59:F59"/>
    <mergeCell ref="B60:F60"/>
    <mergeCell ref="B61:F61"/>
    <mergeCell ref="B62:F62"/>
    <mergeCell ref="B63:F63"/>
    <mergeCell ref="B65:H65"/>
    <mergeCell ref="B66:H67"/>
    <mergeCell ref="B69:H6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2026-07-19T09:04:48Z</dcterms:created>
  <dc:creator>openpyxl</dc:creator>
  <dc:description/>
  <dc:language>en-US</dc:language>
  <cp:lastModifiedBy/>
  <dcterms:modified xsi:type="dcterms:W3CDTF">2026-07-19T09:04:48Z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