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comments2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mblatt 221" sheetId="1" state="visible" r:id="rId3"/>
    <sheet name="Kalkulation" sheetId="2" state="visible" r:id="rId4"/>
  </sheets>
  <definedNames>
    <definedName function="false" hidden="false" localSheetId="0" name="_xlnm.Print_Area" vbProcedure="false">'Formblatt 221'!$A$1:$I$35</definedName>
    <definedName function="false" hidden="false" localSheetId="1" name="_xlnm.Print_Area" vbProcedure="false">Kalkulation!$A$1:$L$26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F17" authorId="0">
      <text>
        <r>
          <rPr>
            <sz val="10"/>
            <rFont val="Arial"/>
            <family val="2"/>
          </rPr>
          <t xml:space="preserve">Sozialkostensatz in % auf (1.1 + 1.2). Beispielwert – bitte anpassen.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J21" authorId="0">
      <text>
        <r>
          <rPr>
            <sz val="10"/>
            <rFont val="Arial"/>
            <family val="2"/>
          </rPr>
          <t xml:space="preserve">Umsatzsteuersatz. Beispiel: 19 %.</t>
        </r>
      </text>
    </comment>
  </commentList>
</comments>
</file>

<file path=xl/sharedStrings.xml><?xml version="1.0" encoding="utf-8"?>
<sst xmlns="http://schemas.openxmlformats.org/spreadsheetml/2006/main" count="104" uniqueCount="97">
  <si>
    <t xml:space="preserve">Preisermittlung bei Zuschlagskalkulation</t>
  </si>
  <si>
    <t xml:space="preserve">221</t>
  </si>
  <si>
    <t xml:space="preserve">Einheitliches Formblatt (EFB) – Vergabe- und Vertragshandbuch  ·  Ausgabe 2026</t>
  </si>
  <si>
    <t xml:space="preserve">Baumaßnahme</t>
  </si>
  <si>
    <t xml:space="preserve">Erweiterung Bürogebäude, Bauabschnitt 2</t>
  </si>
  <si>
    <t xml:space="preserve">Vergabenummer</t>
  </si>
  <si>
    <t xml:space="preserve">VG-2026-0417</t>
  </si>
  <si>
    <t xml:space="preserve">Leistung</t>
  </si>
  <si>
    <t xml:space="preserve">Rohbauarbeiten – Los 3</t>
  </si>
  <si>
    <t xml:space="preserve">Datum</t>
  </si>
  <si>
    <t xml:space="preserve">15.04.2026</t>
  </si>
  <si>
    <t xml:space="preserve">Bieter</t>
  </si>
  <si>
    <t xml:space="preserve">Musterbau Nord GmbH</t>
  </si>
  <si>
    <t xml:space="preserve">Angebots-Nr.</t>
  </si>
  <si>
    <t xml:space="preserve">AN-2026-1182</t>
  </si>
  <si>
    <t xml:space="preserve">Ausfüllhinweis:  Gelb hinterlegte Felder sind Eingabefelder.  Grün hinterlegte Zeilen werden automatisch berechnet – bitte nicht überschreiben.</t>
  </si>
  <si>
    <t xml:space="preserve">  1   Angaben über den Verrechnungslohn</t>
  </si>
  <si>
    <t xml:space="preserve">Nr.</t>
  </si>
  <si>
    <t xml:space="preserve">Bezeichnung</t>
  </si>
  <si>
    <t xml:space="preserve">Ansatz</t>
  </si>
  <si>
    <t xml:space="preserve">1.1</t>
  </si>
  <si>
    <t xml:space="preserve">Mittellohn (Grundlohn nach Tarif, Ø aller Lohngruppen)</t>
  </si>
  <si>
    <t xml:space="preserve">1.2</t>
  </si>
  <si>
    <t xml:space="preserve">Lohnzulagen und Lohnerhöhungen (übertariflich)</t>
  </si>
  <si>
    <t xml:space="preserve">1.3</t>
  </si>
  <si>
    <t xml:space="preserve">Lohngebundene Kosten / Sozialkosten</t>
  </si>
  <si>
    <t xml:space="preserve">% auf 1.1+1.2</t>
  </si>
  <si>
    <t xml:space="preserve">1.4</t>
  </si>
  <si>
    <t xml:space="preserve">Kalkulationslohn (Summe 1.1 bis 1.3)</t>
  </si>
  <si>
    <t xml:space="preserve">1.5</t>
  </si>
  <si>
    <t xml:space="preserve">Lohnnebenkosten (Auslösungen, Fahrgelder – Zuschlag auf ML)</t>
  </si>
  <si>
    <t xml:space="preserve">1.6</t>
  </si>
  <si>
    <t xml:space="preserve">Verrechnungslohn VL (Summe 1.4 und 1.5)</t>
  </si>
  <si>
    <t xml:space="preserve">  2   Zuschläge auf die Einzelkosten der Teilleistungen</t>
  </si>
  <si>
    <t xml:space="preserve">Zuschläge in % auf</t>
  </si>
  <si>
    <t xml:space="preserve">Lohn</t>
  </si>
  <si>
    <t xml:space="preserve">Stoffkosten</t>
  </si>
  <si>
    <t xml:space="preserve">Gerätekosten</t>
  </si>
  <si>
    <t xml:space="preserve">Sonstige
Kosten</t>
  </si>
  <si>
    <t xml:space="preserve">Nachunter-
nehmerleist.</t>
  </si>
  <si>
    <t xml:space="preserve">2.1</t>
  </si>
  <si>
    <t xml:space="preserve">Baustellengemeinkosten</t>
  </si>
  <si>
    <t xml:space="preserve">2.2</t>
  </si>
  <si>
    <t xml:space="preserve">Allgemeine Geschäftskosten</t>
  </si>
  <si>
    <t xml:space="preserve">2.3</t>
  </si>
  <si>
    <t xml:space="preserve">Wagnis und Gewinn</t>
  </si>
  <si>
    <t xml:space="preserve">2.4</t>
  </si>
  <si>
    <t xml:space="preserve">Gesamtzuschläge</t>
  </si>
  <si>
    <t xml:space="preserve">Die Gesamtzuschläge (Zeile 2.4) sind die Summe der Zuschläge für Baustellengemeinkosten, Allgemeine Geschäftskosten sowie Wagnis und Gewinn. Der Zuschlag auf den Lohn (Spalte „Lohn“) wird als Kalkulationslohn-Zuschlag im Formblatt 223 berücksichtigt.</t>
  </si>
  <si>
    <t xml:space="preserve">Ort, Datum</t>
  </si>
  <si>
    <t xml:space="preserve">Rechtsverbindliche Unterschrift / Stempel</t>
  </si>
  <si>
    <t xml:space="preserve">Hamburg, 15.04.2026</t>
  </si>
  <si>
    <t xml:space="preserve">Formblatt 221  ·  Preisermittlung bei Zuschlagskalkulation  ·  Seite 1 von 1</t>
  </si>
  <si>
    <t xml:space="preserve">Kalkulation der Einheitspreise</t>
  </si>
  <si>
    <t xml:space="preserve">223</t>
  </si>
  <si>
    <t xml:space="preserve">Aufgliederung der Einheitspreise – Zuschläge werden automatisch aus dem Formblatt 221 übernommen (Zeile 2.4).</t>
  </si>
  <si>
    <t xml:space="preserve">  Aus Formblatt 221 übernommene Gesamtzuschläge (Zeile 2.4)</t>
  </si>
  <si>
    <t xml:space="preserve">Zuschlagssatz</t>
  </si>
  <si>
    <t xml:space="preserve">Sonstige K.</t>
  </si>
  <si>
    <t xml:space="preserve">Nachunt.-l.</t>
  </si>
  <si>
    <t xml:space="preserve">aus FB 221 →</t>
  </si>
  <si>
    <t xml:space="preserve">  Positionen des Leistungsverzeichnisses</t>
  </si>
  <si>
    <t xml:space="preserve">Pos.</t>
  </si>
  <si>
    <t xml:space="preserve">Kurztext der Teilleistung</t>
  </si>
  <si>
    <t xml:space="preserve">Einh.</t>
  </si>
  <si>
    <t xml:space="preserve">Menge</t>
  </si>
  <si>
    <t xml:space="preserve">EK Lohn
(€/Einh.)</t>
  </si>
  <si>
    <t xml:space="preserve">EK Stoffe
(€/Einh.)</t>
  </si>
  <si>
    <t xml:space="preserve">EK Gerät
(€/Einh.)</t>
  </si>
  <si>
    <t xml:space="preserve">Zuschlag
gesamt</t>
  </si>
  <si>
    <t xml:space="preserve">Einheits-
preis (€)</t>
  </si>
  <si>
    <t xml:space="preserve">Gesamt-
betrag (€)</t>
  </si>
  <si>
    <t xml:space="preserve">01.01</t>
  </si>
  <si>
    <t xml:space="preserve">Baustelle einrichten und räumen</t>
  </si>
  <si>
    <t xml:space="preserve">psch</t>
  </si>
  <si>
    <t xml:space="preserve">01.02</t>
  </si>
  <si>
    <t xml:space="preserve">Erdaushub Baugrube, Bodenkl. 3–5, lösen und laden</t>
  </si>
  <si>
    <t xml:space="preserve">m³</t>
  </si>
  <si>
    <t xml:space="preserve">01.03</t>
  </si>
  <si>
    <t xml:space="preserve">Sauberkeitsschicht C8/10, d = 5 cm herstellen</t>
  </si>
  <si>
    <t xml:space="preserve">m²</t>
  </si>
  <si>
    <t xml:space="preserve">01.04</t>
  </si>
  <si>
    <t xml:space="preserve">Stahlbeton-Fundamente C25/30 liefern u. einbauen</t>
  </si>
  <si>
    <t xml:space="preserve">01.05</t>
  </si>
  <si>
    <t xml:space="preserve">Betonstahl BSt 500 S schneiden, biegen, verlegen</t>
  </si>
  <si>
    <t xml:space="preserve">t</t>
  </si>
  <si>
    <t xml:space="preserve">01.06</t>
  </si>
  <si>
    <t xml:space="preserve">Mauerwerk KS-Plansteine, d = 24 cm, Außenwand</t>
  </si>
  <si>
    <t xml:space="preserve">01.07</t>
  </si>
  <si>
    <t xml:space="preserve">Deckenschalung inkl. Rüstung, Höhe bis 3,50 m</t>
  </si>
  <si>
    <t xml:space="preserve">01.08</t>
  </si>
  <si>
    <t xml:space="preserve">Wärmedämmung Perimeter WLG 035, d = 12 cm</t>
  </si>
  <si>
    <t xml:space="preserve">Angebotssumme (netto)  —  Summe aller Positionen</t>
  </si>
  <si>
    <t xml:space="preserve">zzgl. Umsatzsteuer</t>
  </si>
  <si>
    <t xml:space="preserve">Angebotssumme (brutto)</t>
  </si>
  <si>
    <t xml:space="preserve">Legende:  Gelbe Felder = Eingabe (Menge, Einzelkosten je Kostenart, Steuersatz).  Grüne Felder = automatisch berechnet.  Die Zuschläge stammen aus dem Formblatt 221 und wirken auf alle Positionen. Ändern Sie einen Zuschlag dort, aktualisieren sich alle Einheitspreise.</t>
  </si>
  <si>
    <t xml:space="preserve">Kalkulation der Einheitspreise  ·  verknüpft mit Formblatt 221  ·  Ausgabe 2026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</si>
</sst>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&quot; €/h&quot;;\-#,##0.00&quot; €/h&quot;;\–"/>
    <numFmt numFmtId="166" formatCode="0.00&quot; %&quot;;\-0.00&quot; %&quot;;\–"/>
    <numFmt numFmtId="167" formatCode="#,##0.00"/>
    <numFmt numFmtId="168" formatCode="#,##0.00&quot; €&quot;;\-#,##0.00&quot; €&quot;;\–"/>
  </numFmts>
  <fonts count="3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Calibri"/>
      <family val="0"/>
      <charset val="1"/>
    </font>
    <font>
      <b val="true"/>
      <sz val="30"/>
      <color rgb="FFD7E8EB"/>
      <name val="Calibri"/>
      <family val="0"/>
      <charset val="1"/>
    </font>
    <font>
      <i val="true"/>
      <sz val="9"/>
      <color rgb="FFFFFFFF"/>
      <name val="Calibri"/>
      <family val="0"/>
      <charset val="1"/>
    </font>
    <font>
      <b val="true"/>
      <sz val="9"/>
      <color rgb="FF6B7B80"/>
      <name val="Calibri"/>
      <family val="0"/>
      <charset val="1"/>
    </font>
    <font>
      <b val="true"/>
      <sz val="11"/>
      <color rgb="FF1F3A44"/>
      <name val="Calibri"/>
      <family val="0"/>
      <charset val="1"/>
    </font>
    <font>
      <i val="true"/>
      <sz val="9"/>
      <color rgb="FF6B7B80"/>
      <name val="Calibri"/>
      <family val="0"/>
      <charset val="1"/>
    </font>
    <font>
      <b val="true"/>
      <sz val="11.5"/>
      <color rgb="FFFFFFFF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b val="true"/>
      <sz val="9.5"/>
      <color rgb="FF2E7D8A"/>
      <name val="Calibri"/>
      <family val="0"/>
      <charset val="1"/>
    </font>
    <font>
      <sz val="10"/>
      <color rgb="FF1F3A44"/>
      <name val="Calibri"/>
      <family val="0"/>
      <charset val="1"/>
    </font>
    <font>
      <sz val="11"/>
      <color rgb="FF1F3A44"/>
      <name val="Calibri"/>
      <family val="0"/>
      <charset val="1"/>
    </font>
    <font>
      <i val="true"/>
      <sz val="8"/>
      <color rgb="FF6B7B80"/>
      <name val="Calibri"/>
      <family val="0"/>
      <charset val="1"/>
    </font>
    <font>
      <b val="true"/>
      <sz val="10.5"/>
      <color rgb="FF1F3A44"/>
      <name val="Calibri"/>
      <family val="0"/>
      <charset val="1"/>
    </font>
    <font>
      <b val="true"/>
      <sz val="10"/>
      <color rgb="FF1F3A44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i val="true"/>
      <sz val="8.5"/>
      <color rgb="FF6B7B80"/>
      <name val="Calibri"/>
      <family val="0"/>
      <charset val="1"/>
    </font>
    <font>
      <sz val="8.5"/>
      <color rgb="FF6B7B80"/>
      <name val="Calibri"/>
      <family val="0"/>
      <charset val="1"/>
    </font>
    <font>
      <sz val="8"/>
      <color rgb="FF6B7B80"/>
      <name val="Calibri"/>
      <family val="0"/>
      <charset val="1"/>
    </font>
    <font>
      <sz val="10"/>
      <name val="Arial"/>
      <family val="2"/>
    </font>
    <font>
      <b val="true"/>
      <sz val="15"/>
      <color rgb="FFFFFFFF"/>
      <name val="Calibri"/>
      <family val="0"/>
      <charset val="1"/>
    </font>
    <font>
      <b val="true"/>
      <sz val="22"/>
      <color rgb="FFD7E8EB"/>
      <name val="Calibri"/>
      <family val="0"/>
      <charset val="1"/>
    </font>
    <font>
      <b val="true"/>
      <sz val="9.5"/>
      <color rgb="FF6B7B80"/>
      <name val="Calibri"/>
      <family val="0"/>
      <charset val="1"/>
    </font>
    <font>
      <i val="true"/>
      <sz val="9"/>
      <color rgb="FF2E7D8A"/>
      <name val="Calibri"/>
      <family val="0"/>
      <charset val="1"/>
    </font>
    <font>
      <b val="true"/>
      <sz val="10.5"/>
      <color rgb="FF0F6B3B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sz val="9.5"/>
      <color rgb="FF1F3A44"/>
      <name val="Calibri"/>
      <family val="0"/>
      <charset val="1"/>
    </font>
    <font>
      <b val="true"/>
      <sz val="9.5"/>
      <color rgb="FF1F3A44"/>
      <name val="Calibri"/>
      <family val="0"/>
      <charset val="1"/>
    </font>
    <font>
      <sz val="9.5"/>
      <color rgb="FF6B7B80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2"/>
      <color rgb="FFFFFFFF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3A44"/>
        <bgColor rgb="FF003366"/>
      </patternFill>
    </fill>
    <fill>
      <patternFill patternType="solid">
        <fgColor rgb="FF2E7D8A"/>
        <bgColor rgb="FF008080"/>
      </patternFill>
    </fill>
    <fill>
      <patternFill patternType="solid">
        <fgColor rgb="FFFFF8E1"/>
        <bgColor rgb="FFF4F6F7"/>
      </patternFill>
    </fill>
    <fill>
      <patternFill patternType="solid">
        <fgColor rgb="FFF4F6F7"/>
        <bgColor rgb="FFE8F0E9"/>
      </patternFill>
    </fill>
    <fill>
      <patternFill patternType="solid">
        <fgColor rgb="FFFFFFFF"/>
        <bgColor rgb="FFF4F6F7"/>
      </patternFill>
    </fill>
    <fill>
      <patternFill patternType="solid">
        <fgColor rgb="FFE8F0E9"/>
        <bgColor rgb="FFF4F6F7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>
        <color rgb="FFE0C56E"/>
      </left>
      <right style="thin">
        <color rgb="FFE0C56E"/>
      </right>
      <top style="thin">
        <color rgb="FFE0C56E"/>
      </top>
      <bottom style="thin">
        <color rgb="FFE0C56E"/>
      </bottom>
      <diagonal/>
    </border>
    <border diagonalUp="false" diagonalDown="false">
      <left style="thin">
        <color rgb="FFB9C4C8"/>
      </left>
      <right style="thin">
        <color rgb="FFB9C4C8"/>
      </right>
      <top style="thin">
        <color rgb="FFB9C4C8"/>
      </top>
      <bottom style="thin">
        <color rgb="FFB9C4C8"/>
      </bottom>
      <diagonal/>
    </border>
    <border diagonalUp="false" diagonalDown="false">
      <left style="thin">
        <color rgb="FFB9C4C8"/>
      </left>
      <right/>
      <top/>
      <bottom style="thin">
        <color rgb="FFB9C4C8"/>
      </bottom>
      <diagonal/>
    </border>
    <border diagonalUp="false" diagonalDown="false">
      <left/>
      <right/>
      <top/>
      <bottom style="thin">
        <color rgb="FFB9C4C8"/>
      </bottom>
      <diagonal/>
    </border>
    <border diagonalUp="false" diagonalDown="false">
      <left/>
      <right style="thin">
        <color rgb="FFE0C56E"/>
      </right>
      <top/>
      <bottom style="thin">
        <color rgb="FFB9C4C8"/>
      </bottom>
      <diagonal/>
    </border>
    <border diagonalUp="false" diagonalDown="false">
      <left/>
      <right style="thin">
        <color rgb="FFB9C4C8"/>
      </right>
      <top/>
      <bottom style="thin">
        <color rgb="FFB9C4C8"/>
      </bottom>
      <diagonal/>
    </border>
    <border diagonalUp="false" diagonalDown="false">
      <left/>
      <right/>
      <top style="thin">
        <color rgb="FF1F3A44"/>
      </top>
      <bottom/>
      <diagonal/>
    </border>
    <border diagonalUp="false" diagonalDown="false">
      <left style="thin">
        <color rgb="FF1F3A44"/>
      </left>
      <right style="thin">
        <color rgb="FF1F3A44"/>
      </right>
      <top style="thin">
        <color rgb="FF1F3A44"/>
      </top>
      <bottom style="thin">
        <color rgb="FF1F3A4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4" fillId="4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6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4" fillId="6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7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7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8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5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6" fillId="7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27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6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9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3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9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31" fillId="6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30" fillId="7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30" fillId="7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9" fillId="5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9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31" fillId="5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2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32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3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30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3" fillId="2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33" fillId="2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F6B3B"/>
      <rgbColor rgb="FF000080"/>
      <rgbColor rgb="FF808000"/>
      <rgbColor rgb="FF800080"/>
      <rgbColor rgb="FF008080"/>
      <rgbColor rgb="FFB9C4C8"/>
      <rgbColor rgb="FF6B7B80"/>
      <rgbColor rgb="FF9999FF"/>
      <rgbColor rgb="FF993366"/>
      <rgbColor rgb="FFFFF8E1"/>
      <rgbColor rgb="FFD7E8E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0E9"/>
      <rgbColor rgb="FFF4F6F7"/>
      <rgbColor rgb="FFFFFF99"/>
      <rgbColor rgb="FF99CCFF"/>
      <rgbColor rgb="FFFF99CC"/>
      <rgbColor rgb="FFCC99FF"/>
      <rgbColor rgb="FFE0C56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2E7D8A"/>
      <rgbColor rgb="FF003300"/>
      <rgbColor rgb="FF333300"/>
      <rgbColor rgb="FF993300"/>
      <rgbColor rgb="FF993366"/>
      <rgbColor rgb="FF333399"/>
      <rgbColor rgb="FF1F3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D8A"/>
    <pageSetUpPr fitToPage="true"/>
  </sheetPr>
  <dimension ref="B1:H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5.52"/>
    <col collapsed="false" customWidth="true" hidden="false" outlineLevel="0" max="3" min="3" style="1" width="34"/>
    <col collapsed="false" customWidth="true" hidden="false" outlineLevel="0" max="7" min="4" style="1" width="13.5"/>
    <col collapsed="false" customWidth="true" hidden="false" outlineLevel="0" max="8" min="8" style="1" width="15"/>
    <col collapsed="false" customWidth="true" hidden="false" outlineLevel="0" max="9" min="9" style="1" width="2.5"/>
  </cols>
  <sheetData>
    <row r="1" customFormat="false" ht="7.5" hidden="false" customHeight="true" outlineLevel="0" collapsed="false"/>
    <row r="2" customFormat="false" ht="15.75" hidden="false" customHeight="true" outlineLevel="0" collapsed="false">
      <c r="B2" s="2" t="s">
        <v>0</v>
      </c>
      <c r="C2" s="2"/>
      <c r="D2" s="2"/>
      <c r="E2" s="2"/>
      <c r="F2" s="2"/>
      <c r="G2" s="3" t="s">
        <v>1</v>
      </c>
      <c r="H2" s="3"/>
    </row>
    <row r="3" customFormat="false" ht="15.75" hidden="false" customHeight="true" outlineLevel="0" collapsed="false">
      <c r="B3" s="2"/>
      <c r="C3" s="2"/>
      <c r="D3" s="2"/>
      <c r="E3" s="2"/>
      <c r="F3" s="2"/>
      <c r="G3" s="3"/>
      <c r="H3" s="3"/>
    </row>
    <row r="4" customFormat="false" ht="15.75" hidden="false" customHeight="true" outlineLevel="0" collapsed="false">
      <c r="B4" s="2"/>
      <c r="C4" s="2"/>
      <c r="D4" s="2"/>
      <c r="E4" s="2"/>
      <c r="F4" s="2"/>
      <c r="G4" s="3"/>
      <c r="H4" s="3"/>
    </row>
    <row r="5" customFormat="false" ht="18" hidden="false" customHeight="true" outlineLevel="0" collapsed="false">
      <c r="B5" s="4" t="s">
        <v>2</v>
      </c>
      <c r="C5" s="4"/>
      <c r="D5" s="4"/>
      <c r="E5" s="4"/>
      <c r="F5" s="4"/>
      <c r="G5" s="4"/>
      <c r="H5" s="4"/>
    </row>
    <row r="7" customFormat="false" ht="21.75" hidden="false" customHeight="true" outlineLevel="0" collapsed="false">
      <c r="B7" s="5" t="s">
        <v>3</v>
      </c>
      <c r="C7" s="5"/>
      <c r="D7" s="6" t="s">
        <v>4</v>
      </c>
      <c r="E7" s="6"/>
      <c r="F7" s="7" t="s">
        <v>5</v>
      </c>
      <c r="G7" s="6" t="s">
        <v>6</v>
      </c>
      <c r="H7" s="6"/>
    </row>
    <row r="8" customFormat="false" ht="21.75" hidden="false" customHeight="true" outlineLevel="0" collapsed="false">
      <c r="B8" s="5" t="s">
        <v>7</v>
      </c>
      <c r="C8" s="5"/>
      <c r="D8" s="6" t="s">
        <v>8</v>
      </c>
      <c r="E8" s="6"/>
      <c r="F8" s="7" t="s">
        <v>9</v>
      </c>
      <c r="G8" s="6" t="s">
        <v>10</v>
      </c>
      <c r="H8" s="6"/>
    </row>
    <row r="9" customFormat="false" ht="21.75" hidden="false" customHeight="true" outlineLevel="0" collapsed="false">
      <c r="B9" s="5" t="s">
        <v>11</v>
      </c>
      <c r="C9" s="5"/>
      <c r="D9" s="6" t="s">
        <v>12</v>
      </c>
      <c r="E9" s="6"/>
      <c r="F9" s="7" t="s">
        <v>13</v>
      </c>
      <c r="G9" s="6" t="s">
        <v>14</v>
      </c>
      <c r="H9" s="6"/>
    </row>
    <row r="11" customFormat="false" ht="25.5" hidden="false" customHeight="true" outlineLevel="0" collapsed="false">
      <c r="B11" s="8" t="s">
        <v>15</v>
      </c>
      <c r="C11" s="8"/>
      <c r="D11" s="8"/>
      <c r="E11" s="8"/>
      <c r="F11" s="8"/>
      <c r="G11" s="8"/>
      <c r="H11" s="8"/>
    </row>
    <row r="13" customFormat="false" ht="24" hidden="false" customHeight="true" outlineLevel="0" collapsed="false">
      <c r="B13" s="9" t="s">
        <v>16</v>
      </c>
      <c r="C13" s="9"/>
      <c r="D13" s="9"/>
      <c r="E13" s="9"/>
      <c r="F13" s="9"/>
      <c r="G13" s="9"/>
      <c r="H13" s="9"/>
    </row>
    <row r="14" customFormat="false" ht="19.5" hidden="false" customHeight="true" outlineLevel="0" collapsed="false">
      <c r="B14" s="10" t="s">
        <v>17</v>
      </c>
      <c r="C14" s="11" t="s">
        <v>18</v>
      </c>
      <c r="D14" s="11"/>
      <c r="E14" s="11"/>
      <c r="F14" s="11"/>
      <c r="G14" s="10" t="s">
        <v>19</v>
      </c>
      <c r="H14" s="10"/>
    </row>
    <row r="15" customFormat="false" ht="25.5" hidden="false" customHeight="true" outlineLevel="0" collapsed="false">
      <c r="B15" s="12" t="s">
        <v>20</v>
      </c>
      <c r="C15" s="13" t="s">
        <v>21</v>
      </c>
      <c r="D15" s="13"/>
      <c r="E15" s="13"/>
      <c r="F15" s="13"/>
      <c r="G15" s="14" t="n">
        <v>24.8</v>
      </c>
      <c r="H15" s="14"/>
    </row>
    <row r="16" customFormat="false" ht="25.5" hidden="false" customHeight="true" outlineLevel="0" collapsed="false">
      <c r="B16" s="15" t="s">
        <v>22</v>
      </c>
      <c r="C16" s="16" t="s">
        <v>23</v>
      </c>
      <c r="D16" s="16"/>
      <c r="E16" s="16"/>
      <c r="F16" s="16"/>
      <c r="G16" s="14" t="n">
        <v>2.35</v>
      </c>
      <c r="H16" s="14"/>
    </row>
    <row r="17" customFormat="false" ht="25.5" hidden="false" customHeight="true" outlineLevel="0" collapsed="false">
      <c r="B17" s="12" t="s">
        <v>24</v>
      </c>
      <c r="C17" s="13" t="s">
        <v>25</v>
      </c>
      <c r="D17" s="13"/>
      <c r="E17" s="17" t="s">
        <v>26</v>
      </c>
      <c r="F17" s="18" t="n">
        <v>88</v>
      </c>
      <c r="G17" s="19" t="n">
        <f aca="false">(G15+G16)*F17/100</f>
        <v>23.892</v>
      </c>
      <c r="H17" s="19"/>
    </row>
    <row r="18" customFormat="false" ht="25.5" hidden="false" customHeight="true" outlineLevel="0" collapsed="false">
      <c r="B18" s="20" t="s">
        <v>27</v>
      </c>
      <c r="C18" s="21" t="s">
        <v>28</v>
      </c>
      <c r="D18" s="21"/>
      <c r="E18" s="21"/>
      <c r="F18" s="21"/>
      <c r="G18" s="22" t="n">
        <f aca="false">G15+G16+G17</f>
        <v>51.042</v>
      </c>
      <c r="H18" s="22"/>
    </row>
    <row r="19" customFormat="false" ht="25.5" hidden="false" customHeight="true" outlineLevel="0" collapsed="false">
      <c r="B19" s="12" t="s">
        <v>29</v>
      </c>
      <c r="C19" s="13" t="s">
        <v>30</v>
      </c>
      <c r="D19" s="13"/>
      <c r="E19" s="13"/>
      <c r="F19" s="13"/>
      <c r="G19" s="14" t="n">
        <v>1.9</v>
      </c>
      <c r="H19" s="14"/>
    </row>
    <row r="20" customFormat="false" ht="25.5" hidden="false" customHeight="true" outlineLevel="0" collapsed="false">
      <c r="B20" s="20" t="s">
        <v>31</v>
      </c>
      <c r="C20" s="21" t="s">
        <v>32</v>
      </c>
      <c r="D20" s="21"/>
      <c r="E20" s="21"/>
      <c r="F20" s="21"/>
      <c r="G20" s="22" t="n">
        <f aca="false">G18+G19</f>
        <v>52.942</v>
      </c>
      <c r="H20" s="22"/>
    </row>
    <row r="22" customFormat="false" ht="24" hidden="false" customHeight="true" outlineLevel="0" collapsed="false">
      <c r="B22" s="9" t="s">
        <v>33</v>
      </c>
      <c r="C22" s="9"/>
      <c r="D22" s="9"/>
      <c r="E22" s="9"/>
      <c r="F22" s="9"/>
      <c r="G22" s="9"/>
      <c r="H22" s="9"/>
    </row>
    <row r="23" customFormat="false" ht="30" hidden="false" customHeight="true" outlineLevel="0" collapsed="false">
      <c r="B23" s="11" t="s">
        <v>34</v>
      </c>
      <c r="C23" s="11"/>
      <c r="D23" s="23" t="s">
        <v>35</v>
      </c>
      <c r="E23" s="23" t="s">
        <v>36</v>
      </c>
      <c r="F23" s="23" t="s">
        <v>37</v>
      </c>
      <c r="G23" s="23" t="s">
        <v>38</v>
      </c>
      <c r="H23" s="23" t="s">
        <v>39</v>
      </c>
    </row>
    <row r="24" customFormat="false" ht="24" hidden="false" customHeight="true" outlineLevel="0" collapsed="false">
      <c r="B24" s="12" t="s">
        <v>40</v>
      </c>
      <c r="C24" s="13" t="s">
        <v>41</v>
      </c>
      <c r="D24" s="18" t="n">
        <v>12</v>
      </c>
      <c r="E24" s="18" t="n">
        <v>8</v>
      </c>
      <c r="F24" s="18" t="n">
        <v>6</v>
      </c>
      <c r="G24" s="18" t="n">
        <v>5</v>
      </c>
      <c r="H24" s="18" t="n">
        <v>3</v>
      </c>
    </row>
    <row r="25" customFormat="false" ht="24" hidden="false" customHeight="true" outlineLevel="0" collapsed="false">
      <c r="B25" s="15" t="s">
        <v>42</v>
      </c>
      <c r="C25" s="16" t="s">
        <v>43</v>
      </c>
      <c r="D25" s="18" t="n">
        <v>9</v>
      </c>
      <c r="E25" s="18" t="n">
        <v>7</v>
      </c>
      <c r="F25" s="18" t="n">
        <v>7</v>
      </c>
      <c r="G25" s="18" t="n">
        <v>6</v>
      </c>
      <c r="H25" s="18" t="n">
        <v>4</v>
      </c>
    </row>
    <row r="26" customFormat="false" ht="24" hidden="false" customHeight="true" outlineLevel="0" collapsed="false">
      <c r="B26" s="12" t="s">
        <v>44</v>
      </c>
      <c r="C26" s="13" t="s">
        <v>45</v>
      </c>
      <c r="D26" s="18" t="n">
        <v>6</v>
      </c>
      <c r="E26" s="18" t="n">
        <v>5</v>
      </c>
      <c r="F26" s="18" t="n">
        <v>5</v>
      </c>
      <c r="G26" s="18" t="n">
        <v>4</v>
      </c>
      <c r="H26" s="18" t="n">
        <v>3</v>
      </c>
    </row>
    <row r="27" customFormat="false" ht="24" hidden="false" customHeight="true" outlineLevel="0" collapsed="false">
      <c r="B27" s="24" t="s">
        <v>46</v>
      </c>
      <c r="C27" s="25" t="s">
        <v>47</v>
      </c>
      <c r="D27" s="26" t="n">
        <f aca="false">SUM(D24:D26)</f>
        <v>27</v>
      </c>
      <c r="E27" s="26" t="n">
        <f aca="false">SUM(E24:E26)</f>
        <v>20</v>
      </c>
      <c r="F27" s="26" t="n">
        <f aca="false">SUM(F24:F26)</f>
        <v>18</v>
      </c>
      <c r="G27" s="26" t="n">
        <f aca="false">SUM(G24:G26)</f>
        <v>15</v>
      </c>
      <c r="H27" s="26" t="n">
        <f aca="false">SUM(H24:H26)</f>
        <v>10</v>
      </c>
    </row>
    <row r="29" customFormat="false" ht="33.75" hidden="false" customHeight="true" outlineLevel="0" collapsed="false">
      <c r="B29" s="27" t="s">
        <v>48</v>
      </c>
      <c r="C29" s="27"/>
      <c r="D29" s="27"/>
      <c r="E29" s="27"/>
      <c r="F29" s="27"/>
      <c r="G29" s="27"/>
      <c r="H29" s="27"/>
    </row>
    <row r="31" customFormat="false" ht="15" hidden="false" customHeight="true" outlineLevel="0" collapsed="false">
      <c r="B31" s="28" t="s">
        <v>49</v>
      </c>
      <c r="C31" s="28"/>
      <c r="D31" s="28"/>
      <c r="F31" s="28" t="s">
        <v>50</v>
      </c>
      <c r="G31" s="28"/>
      <c r="H31" s="28"/>
    </row>
    <row r="32" customFormat="false" ht="21.75" hidden="false" customHeight="true" outlineLevel="0" collapsed="false">
      <c r="B32" s="29" t="s">
        <v>51</v>
      </c>
      <c r="C32" s="29"/>
      <c r="D32" s="29"/>
      <c r="F32" s="30"/>
      <c r="G32" s="30"/>
      <c r="H32" s="30"/>
    </row>
    <row r="34" customFormat="false" ht="15" hidden="false" customHeight="true" outlineLevel="0" collapsed="false">
      <c r="B34" s="31" t="s">
        <v>52</v>
      </c>
      <c r="C34" s="31"/>
      <c r="D34" s="31"/>
      <c r="E34" s="31"/>
      <c r="F34" s="31"/>
      <c r="G34" s="31"/>
      <c r="H34" s="31"/>
    </row>
  </sheetData>
  <mergeCells count="35">
    <mergeCell ref="B2:F4"/>
    <mergeCell ref="G2:H4"/>
    <mergeCell ref="B5:H5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1:H11"/>
    <mergeCell ref="B13:H13"/>
    <mergeCell ref="C14:F14"/>
    <mergeCell ref="G14:H14"/>
    <mergeCell ref="C15:F15"/>
    <mergeCell ref="G15:H15"/>
    <mergeCell ref="C16:F16"/>
    <mergeCell ref="G16:H16"/>
    <mergeCell ref="C17:D17"/>
    <mergeCell ref="G17:H17"/>
    <mergeCell ref="C18:F18"/>
    <mergeCell ref="G18:H18"/>
    <mergeCell ref="C19:F19"/>
    <mergeCell ref="G19:H19"/>
    <mergeCell ref="C20:F20"/>
    <mergeCell ref="G20:H20"/>
    <mergeCell ref="B22:H22"/>
    <mergeCell ref="B23:C23"/>
    <mergeCell ref="B29:H29"/>
    <mergeCell ref="B31:D31"/>
    <mergeCell ref="F31:H31"/>
    <mergeCell ref="B32:D32"/>
    <mergeCell ref="B34:H34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A44"/>
    <pageSetUpPr fitToPage="true"/>
  </sheetPr>
  <dimension ref="B1:K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6"/>
    <col collapsed="false" customWidth="true" hidden="false" outlineLevel="0" max="3" min="3" style="1" width="30"/>
    <col collapsed="false" customWidth="true" hidden="false" outlineLevel="0" max="4" min="4" style="1" width="6.51"/>
    <col collapsed="false" customWidth="true" hidden="false" outlineLevel="0" max="5" min="5" style="1" width="9"/>
    <col collapsed="false" customWidth="true" hidden="false" outlineLevel="0" max="9" min="6" style="1" width="11"/>
    <col collapsed="false" customWidth="true" hidden="false" outlineLevel="0" max="10" min="10" style="1" width="12"/>
    <col collapsed="false" customWidth="true" hidden="false" outlineLevel="0" max="11" min="11" style="1" width="13"/>
    <col collapsed="false" customWidth="true" hidden="false" outlineLevel="0" max="12" min="12" style="1" width="2.5"/>
  </cols>
  <sheetData>
    <row r="1" customFormat="false" ht="7.5" hidden="false" customHeight="true" outlineLevel="0" collapsed="false"/>
    <row r="2" customFormat="false" ht="18" hidden="false" customHeight="true" outlineLevel="0" collapsed="false">
      <c r="B2" s="32" t="s">
        <v>53</v>
      </c>
      <c r="C2" s="32"/>
      <c r="D2" s="32"/>
      <c r="E2" s="32"/>
      <c r="F2" s="32"/>
      <c r="G2" s="32"/>
      <c r="H2" s="32"/>
      <c r="I2" s="32"/>
      <c r="J2" s="32"/>
      <c r="K2" s="33" t="s">
        <v>54</v>
      </c>
    </row>
    <row r="3" customFormat="false" ht="15.75" hidden="false" customHeight="true" outlineLevel="0" collapsed="false">
      <c r="B3" s="32"/>
      <c r="C3" s="32"/>
      <c r="D3" s="32"/>
      <c r="E3" s="32"/>
      <c r="F3" s="32"/>
      <c r="G3" s="32"/>
      <c r="H3" s="32"/>
      <c r="I3" s="32"/>
      <c r="J3" s="32"/>
      <c r="K3" s="33"/>
    </row>
    <row r="4" customFormat="false" ht="18" hidden="false" customHeight="true" outlineLevel="0" collapsed="false">
      <c r="B4" s="4" t="s">
        <v>55</v>
      </c>
      <c r="C4" s="4"/>
      <c r="D4" s="4"/>
      <c r="E4" s="4"/>
      <c r="F4" s="4"/>
      <c r="G4" s="4"/>
      <c r="H4" s="4"/>
      <c r="I4" s="4"/>
      <c r="J4" s="4"/>
      <c r="K4" s="4"/>
    </row>
    <row r="6" customFormat="false" ht="21.75" hidden="false" customHeight="true" outlineLevel="0" collapsed="false">
      <c r="B6" s="34" t="s">
        <v>56</v>
      </c>
      <c r="C6" s="34"/>
      <c r="D6" s="34"/>
      <c r="E6" s="34"/>
      <c r="F6" s="34"/>
      <c r="G6" s="34"/>
      <c r="H6" s="34"/>
      <c r="I6" s="34"/>
      <c r="J6" s="34"/>
      <c r="K6" s="34"/>
    </row>
    <row r="7" customFormat="false" ht="18" hidden="false" customHeight="true" outlineLevel="0" collapsed="false">
      <c r="B7" s="35" t="s">
        <v>57</v>
      </c>
      <c r="C7" s="35"/>
      <c r="D7" s="36" t="s">
        <v>35</v>
      </c>
      <c r="E7" s="36" t="s">
        <v>36</v>
      </c>
      <c r="F7" s="36" t="s">
        <v>37</v>
      </c>
      <c r="G7" s="36" t="s">
        <v>58</v>
      </c>
      <c r="H7" s="36" t="s">
        <v>59</v>
      </c>
      <c r="I7" s="37"/>
      <c r="J7" s="37"/>
      <c r="K7" s="37"/>
    </row>
    <row r="8" customFormat="false" ht="19.5" hidden="false" customHeight="true" outlineLevel="0" collapsed="false">
      <c r="B8" s="38" t="s">
        <v>60</v>
      </c>
      <c r="C8" s="38"/>
      <c r="D8" s="39" t="n">
        <f aca="false">'Formblatt 221'!D27</f>
        <v>27</v>
      </c>
      <c r="E8" s="39" t="n">
        <f aca="false">'Formblatt 221'!E27</f>
        <v>20</v>
      </c>
      <c r="F8" s="39" t="n">
        <f aca="false">'Formblatt 221'!F27</f>
        <v>18</v>
      </c>
      <c r="G8" s="39" t="n">
        <f aca="false">'Formblatt 221'!G27</f>
        <v>15</v>
      </c>
      <c r="H8" s="39" t="n">
        <f aca="false">'Formblatt 221'!H27</f>
        <v>10</v>
      </c>
      <c r="I8" s="40"/>
      <c r="J8" s="40"/>
      <c r="K8" s="40"/>
    </row>
    <row r="10" customFormat="false" ht="21.75" hidden="false" customHeight="true" outlineLevel="0" collapsed="false">
      <c r="B10" s="34" t="s">
        <v>61</v>
      </c>
      <c r="C10" s="34"/>
      <c r="D10" s="34"/>
      <c r="E10" s="34"/>
      <c r="F10" s="34"/>
      <c r="G10" s="34"/>
      <c r="H10" s="34"/>
      <c r="I10" s="34"/>
      <c r="J10" s="34"/>
      <c r="K10" s="34"/>
    </row>
    <row r="11" customFormat="false" ht="31.5" hidden="false" customHeight="true" outlineLevel="0" collapsed="false">
      <c r="B11" s="41" t="s">
        <v>62</v>
      </c>
      <c r="C11" s="41" t="s">
        <v>63</v>
      </c>
      <c r="D11" s="41" t="s">
        <v>64</v>
      </c>
      <c r="E11" s="41" t="s">
        <v>65</v>
      </c>
      <c r="F11" s="41" t="s">
        <v>66</v>
      </c>
      <c r="G11" s="41" t="s">
        <v>67</v>
      </c>
      <c r="H11" s="41" t="s">
        <v>68</v>
      </c>
      <c r="I11" s="41" t="s">
        <v>69</v>
      </c>
      <c r="J11" s="41" t="s">
        <v>70</v>
      </c>
      <c r="K11" s="41" t="s">
        <v>71</v>
      </c>
    </row>
    <row r="12" customFormat="false" ht="24" hidden="false" customHeight="true" outlineLevel="0" collapsed="false">
      <c r="B12" s="12" t="s">
        <v>72</v>
      </c>
      <c r="C12" s="42" t="s">
        <v>73</v>
      </c>
      <c r="D12" s="43" t="s">
        <v>74</v>
      </c>
      <c r="E12" s="44" t="n">
        <v>1</v>
      </c>
      <c r="F12" s="45" t="n">
        <v>1250</v>
      </c>
      <c r="G12" s="45" t="n">
        <v>480</v>
      </c>
      <c r="H12" s="45" t="n">
        <v>620</v>
      </c>
      <c r="I12" s="46" t="n">
        <f aca="false">F12*$D$8/100+G12*$E$8/100+H12*$F$8/100</f>
        <v>545.1</v>
      </c>
      <c r="J12" s="47" t="n">
        <f aca="false">F12+G12+H12+I12</f>
        <v>2895.1</v>
      </c>
      <c r="K12" s="48" t="n">
        <f aca="false">E12*J12</f>
        <v>2895.1</v>
      </c>
    </row>
    <row r="13" customFormat="false" ht="24" hidden="false" customHeight="true" outlineLevel="0" collapsed="false">
      <c r="B13" s="15" t="s">
        <v>75</v>
      </c>
      <c r="C13" s="49" t="s">
        <v>76</v>
      </c>
      <c r="D13" s="50" t="s">
        <v>77</v>
      </c>
      <c r="E13" s="44" t="n">
        <v>840</v>
      </c>
      <c r="F13" s="45" t="n">
        <v>6.4</v>
      </c>
      <c r="G13" s="45" t="n">
        <v>0</v>
      </c>
      <c r="H13" s="45" t="n">
        <v>4.85</v>
      </c>
      <c r="I13" s="51" t="n">
        <f aca="false">F13*$D$8/100+G13*$E$8/100+H13*$F$8/100</f>
        <v>2.601</v>
      </c>
      <c r="J13" s="47" t="n">
        <f aca="false">F13+G13+H13+I13</f>
        <v>13.851</v>
      </c>
      <c r="K13" s="48" t="n">
        <f aca="false">E13*J13</f>
        <v>11634.84</v>
      </c>
    </row>
    <row r="14" customFormat="false" ht="24" hidden="false" customHeight="true" outlineLevel="0" collapsed="false">
      <c r="B14" s="12" t="s">
        <v>78</v>
      </c>
      <c r="C14" s="42" t="s">
        <v>79</v>
      </c>
      <c r="D14" s="43" t="s">
        <v>80</v>
      </c>
      <c r="E14" s="44" t="n">
        <v>310</v>
      </c>
      <c r="F14" s="45" t="n">
        <v>3.1</v>
      </c>
      <c r="G14" s="45" t="n">
        <v>7.2</v>
      </c>
      <c r="H14" s="45" t="n">
        <v>0.9</v>
      </c>
      <c r="I14" s="46" t="n">
        <f aca="false">F14*$D$8/100+G14*$E$8/100+H14*$F$8/100</f>
        <v>2.439</v>
      </c>
      <c r="J14" s="47" t="n">
        <f aca="false">F14+G14+H14+I14</f>
        <v>13.639</v>
      </c>
      <c r="K14" s="48" t="n">
        <f aca="false">E14*J14</f>
        <v>4228.09</v>
      </c>
    </row>
    <row r="15" customFormat="false" ht="24" hidden="false" customHeight="true" outlineLevel="0" collapsed="false">
      <c r="B15" s="15" t="s">
        <v>81</v>
      </c>
      <c r="C15" s="49" t="s">
        <v>82</v>
      </c>
      <c r="D15" s="50" t="s">
        <v>77</v>
      </c>
      <c r="E15" s="44" t="n">
        <v>96</v>
      </c>
      <c r="F15" s="45" t="n">
        <v>42</v>
      </c>
      <c r="G15" s="45" t="n">
        <v>118</v>
      </c>
      <c r="H15" s="45" t="n">
        <v>9.5</v>
      </c>
      <c r="I15" s="51" t="n">
        <f aca="false">F15*$D$8/100+G15*$E$8/100+H15*$F$8/100</f>
        <v>36.65</v>
      </c>
      <c r="J15" s="47" t="n">
        <f aca="false">F15+G15+H15+I15</f>
        <v>206.15</v>
      </c>
      <c r="K15" s="48" t="n">
        <f aca="false">E15*J15</f>
        <v>19790.4</v>
      </c>
    </row>
    <row r="16" customFormat="false" ht="24" hidden="false" customHeight="true" outlineLevel="0" collapsed="false">
      <c r="B16" s="12" t="s">
        <v>83</v>
      </c>
      <c r="C16" s="42" t="s">
        <v>84</v>
      </c>
      <c r="D16" s="43" t="s">
        <v>85</v>
      </c>
      <c r="E16" s="44" t="n">
        <v>7.5</v>
      </c>
      <c r="F16" s="45" t="n">
        <v>690</v>
      </c>
      <c r="G16" s="45" t="n">
        <v>1180</v>
      </c>
      <c r="H16" s="45" t="n">
        <v>45</v>
      </c>
      <c r="I16" s="46" t="n">
        <f aca="false">F16*$D$8/100+G16*$E$8/100+H16*$F$8/100</f>
        <v>430.4</v>
      </c>
      <c r="J16" s="47" t="n">
        <f aca="false">F16+G16+H16+I16</f>
        <v>2345.4</v>
      </c>
      <c r="K16" s="48" t="n">
        <f aca="false">E16*J16</f>
        <v>17590.5</v>
      </c>
    </row>
    <row r="17" customFormat="false" ht="24" hidden="false" customHeight="true" outlineLevel="0" collapsed="false">
      <c r="B17" s="15" t="s">
        <v>86</v>
      </c>
      <c r="C17" s="49" t="s">
        <v>87</v>
      </c>
      <c r="D17" s="50" t="s">
        <v>80</v>
      </c>
      <c r="E17" s="44" t="n">
        <v>425</v>
      </c>
      <c r="F17" s="45" t="n">
        <v>34.5</v>
      </c>
      <c r="G17" s="45" t="n">
        <v>41.8</v>
      </c>
      <c r="H17" s="45" t="n">
        <v>2.6</v>
      </c>
      <c r="I17" s="51" t="n">
        <f aca="false">F17*$D$8/100+G17*$E$8/100+H17*$F$8/100</f>
        <v>18.143</v>
      </c>
      <c r="J17" s="47" t="n">
        <f aca="false">F17+G17+H17+I17</f>
        <v>97.043</v>
      </c>
      <c r="K17" s="48" t="n">
        <f aca="false">E17*J17</f>
        <v>41243.275</v>
      </c>
    </row>
    <row r="18" customFormat="false" ht="24" hidden="false" customHeight="true" outlineLevel="0" collapsed="false">
      <c r="B18" s="12" t="s">
        <v>88</v>
      </c>
      <c r="C18" s="42" t="s">
        <v>89</v>
      </c>
      <c r="D18" s="43" t="s">
        <v>80</v>
      </c>
      <c r="E18" s="44" t="n">
        <v>560</v>
      </c>
      <c r="F18" s="45" t="n">
        <v>18.9</v>
      </c>
      <c r="G18" s="45" t="n">
        <v>9.4</v>
      </c>
      <c r="H18" s="45" t="n">
        <v>6.3</v>
      </c>
      <c r="I18" s="46" t="n">
        <f aca="false">F18*$D$8/100+G18*$E$8/100+H18*$F$8/100</f>
        <v>8.117</v>
      </c>
      <c r="J18" s="47" t="n">
        <f aca="false">F18+G18+H18+I18</f>
        <v>42.717</v>
      </c>
      <c r="K18" s="48" t="n">
        <f aca="false">E18*J18</f>
        <v>23921.52</v>
      </c>
    </row>
    <row r="19" customFormat="false" ht="24" hidden="false" customHeight="true" outlineLevel="0" collapsed="false">
      <c r="B19" s="15" t="s">
        <v>90</v>
      </c>
      <c r="C19" s="49" t="s">
        <v>91</v>
      </c>
      <c r="D19" s="50" t="s">
        <v>80</v>
      </c>
      <c r="E19" s="44" t="n">
        <v>180</v>
      </c>
      <c r="F19" s="45" t="n">
        <v>7.8</v>
      </c>
      <c r="G19" s="45" t="n">
        <v>22.5</v>
      </c>
      <c r="H19" s="45" t="n">
        <v>0</v>
      </c>
      <c r="I19" s="51" t="n">
        <f aca="false">F19*$D$8/100+G19*$E$8/100+H19*$F$8/100</f>
        <v>6.606</v>
      </c>
      <c r="J19" s="47" t="n">
        <f aca="false">F19+G19+H19+I19</f>
        <v>36.906</v>
      </c>
      <c r="K19" s="48" t="n">
        <f aca="false">E19*J19</f>
        <v>6643.08</v>
      </c>
    </row>
    <row r="20" customFormat="false" ht="25.5" hidden="false" customHeight="true" outlineLevel="0" collapsed="false">
      <c r="B20" s="52" t="s">
        <v>92</v>
      </c>
      <c r="C20" s="52"/>
      <c r="D20" s="52"/>
      <c r="E20" s="52"/>
      <c r="F20" s="52"/>
      <c r="G20" s="52"/>
      <c r="H20" s="52"/>
      <c r="I20" s="52"/>
      <c r="J20" s="52"/>
      <c r="K20" s="53" t="n">
        <f aca="false">SUM(K12:K19)</f>
        <v>127946.805</v>
      </c>
    </row>
    <row r="21" customFormat="false" ht="21.75" hidden="false" customHeight="true" outlineLevel="0" collapsed="false">
      <c r="B21" s="54" t="s">
        <v>93</v>
      </c>
      <c r="C21" s="54"/>
      <c r="D21" s="54"/>
      <c r="E21" s="54"/>
      <c r="F21" s="54"/>
      <c r="G21" s="54"/>
      <c r="H21" s="54"/>
      <c r="I21" s="54"/>
      <c r="J21" s="55" t="n">
        <v>19</v>
      </c>
      <c r="K21" s="56" t="n">
        <f aca="false">K20*J21/100</f>
        <v>24309.89295</v>
      </c>
    </row>
    <row r="22" customFormat="false" ht="27.75" hidden="false" customHeight="true" outlineLevel="0" collapsed="false">
      <c r="B22" s="57" t="s">
        <v>94</v>
      </c>
      <c r="C22" s="57"/>
      <c r="D22" s="57"/>
      <c r="E22" s="57"/>
      <c r="F22" s="57"/>
      <c r="G22" s="57"/>
      <c r="H22" s="57"/>
      <c r="I22" s="57"/>
      <c r="J22" s="57"/>
      <c r="K22" s="58" t="n">
        <f aca="false">K20+K21</f>
        <v>152256.69795</v>
      </c>
    </row>
    <row r="24" customFormat="false" ht="39.75" hidden="false" customHeight="true" outlineLevel="0" collapsed="false">
      <c r="B24" s="27" t="s">
        <v>95</v>
      </c>
      <c r="C24" s="27"/>
      <c r="D24" s="27"/>
      <c r="E24" s="27"/>
      <c r="F24" s="27"/>
      <c r="G24" s="27"/>
      <c r="H24" s="27"/>
      <c r="I24" s="27"/>
      <c r="J24" s="27"/>
      <c r="K24" s="27"/>
    </row>
    <row r="25" customFormat="false" ht="15" hidden="false" customHeight="true" outlineLevel="0" collapsed="false">
      <c r="B25" s="31" t="s">
        <v>96</v>
      </c>
      <c r="C25" s="31"/>
      <c r="D25" s="31"/>
      <c r="E25" s="31"/>
      <c r="F25" s="31"/>
      <c r="G25" s="31"/>
      <c r="H25" s="31"/>
      <c r="I25" s="31"/>
      <c r="J25" s="31"/>
      <c r="K25" s="31"/>
    </row>
  </sheetData>
  <mergeCells count="12">
    <mergeCell ref="B2:J3"/>
    <mergeCell ref="K2:K3"/>
    <mergeCell ref="B4:K4"/>
    <mergeCell ref="B6:K6"/>
    <mergeCell ref="B7:C7"/>
    <mergeCell ref="B8:C8"/>
    <mergeCell ref="B10:K10"/>
    <mergeCell ref="B20:J20"/>
    <mergeCell ref="B21:I21"/>
    <mergeCell ref="B22:J22"/>
    <mergeCell ref="B24:K24"/>
    <mergeCell ref="B25:K25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2026-07-18T14:38:36Z</dcterms:created>
  <dc:creator>openpyxl</dc:creator>
  <dc:description/>
  <dc:language>en-US</dc:language>
  <cp:lastModifiedBy/>
  <dcterms:modified xsi:type="dcterms:W3CDTF">2026-07-18T14:41:25Z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