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AA8919FF-415E-455F-BFC9-0E6569B01E5F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Arbeitsnachweis" sheetId="1" r:id="rId1"/>
    <sheet name="Einstellungen" sheetId="2" r:id="rId2"/>
    <sheet name="Jahresübersicht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1" l="1"/>
  <c r="F16" i="3"/>
  <c r="E16" i="3"/>
  <c r="D16" i="3"/>
  <c r="C16" i="3"/>
  <c r="B16" i="3"/>
  <c r="J43" i="1"/>
  <c r="H43" i="1"/>
  <c r="F43" i="1"/>
  <c r="D43" i="1"/>
  <c r="H40" i="1"/>
  <c r="G40" i="1"/>
  <c r="I40" i="1" s="1"/>
  <c r="H39" i="1"/>
  <c r="G39" i="1"/>
  <c r="I39" i="1" s="1"/>
  <c r="H38" i="1"/>
  <c r="G38" i="1"/>
  <c r="I38" i="1" s="1"/>
  <c r="H35" i="1"/>
  <c r="I35" i="1" s="1"/>
  <c r="G34" i="1"/>
  <c r="I34" i="1" s="1"/>
  <c r="H33" i="1"/>
  <c r="G33" i="1"/>
  <c r="I33" i="1" s="1"/>
  <c r="H32" i="1"/>
  <c r="G32" i="1"/>
  <c r="I32" i="1" s="1"/>
  <c r="H31" i="1"/>
  <c r="G31" i="1"/>
  <c r="I31" i="1" s="1"/>
  <c r="G28" i="1"/>
  <c r="I28" i="1" s="1"/>
  <c r="G27" i="1"/>
  <c r="I27" i="1" s="1"/>
  <c r="H26" i="1"/>
  <c r="G26" i="1"/>
  <c r="I26" i="1" s="1"/>
  <c r="H25" i="1"/>
  <c r="G25" i="1"/>
  <c r="I25" i="1" s="1"/>
  <c r="H24" i="1"/>
  <c r="G24" i="1"/>
  <c r="I24" i="1" s="1"/>
  <c r="H21" i="1"/>
  <c r="I21" i="1" s="1"/>
  <c r="G20" i="1"/>
  <c r="I20" i="1" s="1"/>
  <c r="H19" i="1"/>
  <c r="G19" i="1"/>
  <c r="I19" i="1" s="1"/>
  <c r="H18" i="1"/>
  <c r="G18" i="1"/>
  <c r="I18" i="1" s="1"/>
  <c r="H17" i="1"/>
  <c r="G17" i="1"/>
  <c r="I17" i="1" s="1"/>
  <c r="I14" i="1"/>
  <c r="H14" i="1"/>
  <c r="G13" i="1"/>
  <c r="I13" i="1" s="1"/>
  <c r="H12" i="1"/>
  <c r="G12" i="1"/>
  <c r="I12" i="1" s="1"/>
  <c r="H11" i="1"/>
  <c r="G11" i="1"/>
  <c r="I11" i="1" s="1"/>
  <c r="H10" i="1"/>
  <c r="H42" i="1" s="1"/>
  <c r="G10" i="1"/>
  <c r="I10" i="1" s="1"/>
  <c r="J5" i="1"/>
  <c r="K43" i="1" l="1"/>
  <c r="I42" i="1"/>
  <c r="G42" i="1"/>
</calcChain>
</file>

<file path=xl/sharedStrings.xml><?xml version="1.0" encoding="utf-8"?>
<sst xmlns="http://schemas.openxmlformats.org/spreadsheetml/2006/main" count="210" uniqueCount="117">
  <si>
    <t>ARBEITSNACHWEIS</t>
  </si>
  <si>
    <t>Mitarbeiter/in:</t>
  </si>
  <si>
    <t>Max Mustermann</t>
  </si>
  <si>
    <t>Monat / Jahr:</t>
  </si>
  <si>
    <t>Personalnummer:</t>
  </si>
  <si>
    <t>MA-2026-047</t>
  </si>
  <si>
    <t>Sollstunden:</t>
  </si>
  <si>
    <t>Kostenstelle:</t>
  </si>
  <si>
    <t>KOST-4400</t>
  </si>
  <si>
    <t>Vorgesetzter/in:</t>
  </si>
  <si>
    <t>Dr. Sabine Hoffmann</t>
  </si>
  <si>
    <t>Abteilung:</t>
  </si>
  <si>
    <t>Projektmanagement</t>
  </si>
  <si>
    <t>Vertragsart:</t>
  </si>
  <si>
    <t>Vollzeit (40 Std./Woche)</t>
  </si>
  <si>
    <t>Nr.</t>
  </si>
  <si>
    <t>Datum</t>
  </si>
  <si>
    <t>Tag</t>
  </si>
  <si>
    <t>Beginn</t>
  </si>
  <si>
    <t>Ende</t>
  </si>
  <si>
    <t>Pause
(Min.)</t>
  </si>
  <si>
    <t>Ist-Zeit
(Std.)</t>
  </si>
  <si>
    <t>Soll-Zeit
(Std.)</t>
  </si>
  <si>
    <t>Differenz
(Std.)</t>
  </si>
  <si>
    <t>Tätigkeit / Projektbeschreibung</t>
  </si>
  <si>
    <t>Abwesenheit</t>
  </si>
  <si>
    <t>Mi</t>
  </si>
  <si>
    <t>08:00</t>
  </si>
  <si>
    <t>17:00</t>
  </si>
  <si>
    <t>Projektplanung Q3 / Kickoff-Meeting</t>
  </si>
  <si>
    <t>Do</t>
  </si>
  <si>
    <t>08:15</t>
  </si>
  <si>
    <t>17:30</t>
  </si>
  <si>
    <t>Anforderungsanalyse &amp; Dokumentation</t>
  </si>
  <si>
    <t>Fr</t>
  </si>
  <si>
    <t>07:45</t>
  </si>
  <si>
    <t>16:45</t>
  </si>
  <si>
    <t>Entwicklung Modulschnittstellen</t>
  </si>
  <si>
    <t>Sa</t>
  </si>
  <si>
    <t>Abstimmung Stakeholder (intern)</t>
  </si>
  <si>
    <t>So</t>
  </si>
  <si>
    <t>Urlaub</t>
  </si>
  <si>
    <t>Mo</t>
  </si>
  <si>
    <t>Wochenende</t>
  </si>
  <si>
    <t>Di</t>
  </si>
  <si>
    <t>Sprint-Review &amp; Retrospektive</t>
  </si>
  <si>
    <t>09:00</t>
  </si>
  <si>
    <t>18:00</t>
  </si>
  <si>
    <t>Technische Spezifikation erstellt</t>
  </si>
  <si>
    <t>16:30</t>
  </si>
  <si>
    <t>Code-Review &amp; Testing</t>
  </si>
  <si>
    <t>Kundengespräch (extern) / Protokoll</t>
  </si>
  <si>
    <t>Krank</t>
  </si>
  <si>
    <t>Fehlerbehebung Produktion</t>
  </si>
  <si>
    <t>07:30</t>
  </si>
  <si>
    <t>Sprint Planning / Backlog Refinement</t>
  </si>
  <si>
    <t>Systemintegration &amp; Dokumentation</t>
  </si>
  <si>
    <t>17:15</t>
  </si>
  <si>
    <t>Interne Schulung: Sicherheitsrichtlinien</t>
  </si>
  <si>
    <t>14:00</t>
  </si>
  <si>
    <t>Halber Tag: Arzttermin nachmittags</t>
  </si>
  <si>
    <t>Gleitzeit</t>
  </si>
  <si>
    <t>Präsentation Projektfortschritt</t>
  </si>
  <si>
    <t>18:30</t>
  </si>
  <si>
    <t>Überstunden – Meilenstein Abgabe</t>
  </si>
  <si>
    <t>08:30</t>
  </si>
  <si>
    <t>Qualitätssicherung &amp; UAT-Tests</t>
  </si>
  <si>
    <t>Abnahmeprotokoll erstellt &amp; versandt</t>
  </si>
  <si>
    <t>Abschlussmeeting Q3-Modul</t>
  </si>
  <si>
    <t>Übergabe Dokumentation an Folgeteam</t>
  </si>
  <si>
    <t>12:00</t>
  </si>
  <si>
    <t>Halber Tag: Monatsabschluss</t>
  </si>
  <si>
    <t>MONATSSUMME</t>
  </si>
  <si>
    <t>Gesamt-Ist (Std.)</t>
  </si>
  <si>
    <t>Saldo Ü/Minus</t>
  </si>
  <si>
    <t>Schnellübersicht:</t>
  </si>
  <si>
    <t>Arbeitstage</t>
  </si>
  <si>
    <t>Krankheitstage</t>
  </si>
  <si>
    <t>Urlaubstage</t>
  </si>
  <si>
    <t>Gleittage</t>
  </si>
  <si>
    <t>Unterschrift Mitarbeiter/in:
_________________________________</t>
  </si>
  <si>
    <t>Unterschrift Vorgesetzte/r:
_________________________________</t>
  </si>
  <si>
    <t xml:space="preserve">  Legende:    Grün-Zelle = Plusstunden  ·  Rot-Zelle = Minusstunden  ·  Hellblau = Wochenende  ·  Abwesenheit: Urlaub | Krank | Gleitzeit | Feiertag</t>
  </si>
  <si>
    <t>EINSTELLUNGEN</t>
  </si>
  <si>
    <t>Monat (Datum 1. des Monats)</t>
  </si>
  <si>
    <t>Monatliche Sollstunden</t>
  </si>
  <si>
    <t>Tägliche Sollstunden</t>
  </si>
  <si>
    <t>Regelarbeitszeit Beginn</t>
  </si>
  <si>
    <t>Regelarbeitszeit Ende</t>
  </si>
  <si>
    <t>Standard Pause (Minuten)</t>
  </si>
  <si>
    <t>Überstundenzuschlag (%)</t>
  </si>
  <si>
    <t>Jahres-Urlaubsanspruch (Tage)</t>
  </si>
  <si>
    <t>Abteilungskürzel</t>
  </si>
  <si>
    <t>PM</t>
  </si>
  <si>
    <t>Standort / Niederlassung</t>
  </si>
  <si>
    <t>München</t>
  </si>
  <si>
    <t xml:space="preserve">  ✎  Bitte nur die blauen Felder (Spalte B) bearbeiten.</t>
  </si>
  <si>
    <t>JAHRESÜBERSICHT 2026</t>
  </si>
  <si>
    <t>Monat</t>
  </si>
  <si>
    <t>Soll-Std.</t>
  </si>
  <si>
    <t>Ist-Std.</t>
  </si>
  <si>
    <t>Differenz</t>
  </si>
  <si>
    <t>Kranktage</t>
  </si>
  <si>
    <t>Januar</t>
  </si>
  <si>
    <t>Februar</t>
  </si>
  <si>
    <t>März</t>
  </si>
  <si>
    <t>April</t>
  </si>
  <si>
    <t>Mai</t>
  </si>
  <si>
    <t>Juni</t>
  </si>
  <si>
    <t>Juli</t>
  </si>
  <si>
    <t>–</t>
  </si>
  <si>
    <t>August</t>
  </si>
  <si>
    <t>September</t>
  </si>
  <si>
    <t>Oktober</t>
  </si>
  <si>
    <t>November</t>
  </si>
  <si>
    <t>Dezember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</si>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</sst>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 Std.&quot;"/>
    <numFmt numFmtId="165" formatCode="dd\.mm\.yyyy"/>
    <numFmt numFmtId="166" formatCode="hh:mm"/>
    <numFmt numFmtId="167" formatCode="0.00&quot; Std.&quot;"/>
    <numFmt numFmtId="168" formatCode="0&quot; Min.&quot;"/>
    <numFmt numFmtId="169" formatCode="0&quot; Tage&quot;"/>
  </numFmts>
  <fonts count="19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10"/>
      <color rgb="FF1A2E4A"/>
      <name val="Calibri"/>
      <charset val="1"/>
    </font>
    <font>
      <sz val="10"/>
      <color rgb="FF1A2E4A"/>
      <name val="Calibri"/>
      <charset val="1"/>
    </font>
    <font>
      <b/>
      <sz val="9"/>
      <color rgb="FFFFFFFF"/>
      <name val="Calibri"/>
      <charset val="1"/>
    </font>
    <font>
      <sz val="9"/>
      <color rgb="FF1A2E4A"/>
      <name val="Calibri"/>
      <charset val="1"/>
    </font>
    <font>
      <b/>
      <sz val="9"/>
      <color rgb="FF1A2E4A"/>
      <name val="Calibri"/>
      <charset val="1"/>
    </font>
    <font>
      <i/>
      <sz val="9"/>
      <color rgb="FF1A2E4A"/>
      <name val="Calibri"/>
      <charset val="1"/>
    </font>
    <font>
      <sz val="9"/>
      <color rgb="FF1D7874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1D7874"/>
      <name val="Calibri"/>
      <charset val="1"/>
    </font>
    <font>
      <b/>
      <sz val="14"/>
      <color rgb="FFFFFFFF"/>
      <name val="Calibri"/>
      <charset val="1"/>
    </font>
    <font>
      <b/>
      <sz val="10"/>
      <color rgb="FF1D7874"/>
      <name val="Calibri"/>
      <charset val="1"/>
    </font>
    <font>
      <i/>
      <sz val="9"/>
      <color rgb="FF1D7874"/>
      <name val="Calibri"/>
      <charset val="1"/>
    </font>
    <font>
      <b/>
      <sz val="16"/>
      <color rgb="FFFFFFFF"/>
      <name val="Calibri"/>
      <charset val="1"/>
    </font>
    <font>
      <b/>
      <sz val="10"/>
      <color rgb="FF008000"/>
      <name val="Calibri"/>
      <charset val="1"/>
    </font>
    <font>
      <b/>
      <sz val="10"/>
      <color rgb="FFCC0000"/>
      <name val="Calibri"/>
      <charset val="1"/>
    </font>
    <font>
      <sz val="10"/>
      <color rgb="FF9AAFC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1A2E4A"/>
        <bgColor rgb="FF003366"/>
      </patternFill>
    </fill>
    <fill>
      <patternFill patternType="solid">
        <fgColor rgb="FF1D7874"/>
        <bgColor rgb="FF008080"/>
      </patternFill>
    </fill>
    <fill>
      <patternFill patternType="solid">
        <fgColor rgb="FFC9D6E3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E8EEF4"/>
        <bgColor rgb="FFD4EDEA"/>
      </patternFill>
    </fill>
    <fill>
      <patternFill patternType="solid">
        <fgColor rgb="FFD4EDEA"/>
        <bgColor rgb="FFD9EAD3"/>
      </patternFill>
    </fill>
  </fills>
  <borders count="4">
    <border>
      <left/>
      <right/>
      <top/>
      <bottom/>
      <diagonal/>
    </border>
    <border>
      <left style="thin">
        <color rgb="FF9AAFC0"/>
      </left>
      <right style="thin">
        <color rgb="FF9AAFC0"/>
      </right>
      <top style="thin">
        <color rgb="FF9AAFC0"/>
      </top>
      <bottom style="thin">
        <color rgb="FF9AAFC0"/>
      </bottom>
      <diagonal/>
    </border>
    <border>
      <left style="thin">
        <color rgb="FF9AAFC0"/>
      </left>
      <right/>
      <top style="thin">
        <color rgb="FF9AAFC0"/>
      </top>
      <bottom style="thin">
        <color rgb="FF9AAFC0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5" fillId="2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6" fillId="4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66" fontId="5" fillId="7" borderId="1" xfId="0" applyNumberFormat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11" fillId="6" borderId="1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165" fontId="13" fillId="5" borderId="1" xfId="0" applyNumberFormat="1" applyFont="1" applyFill="1" applyBorder="1" applyAlignment="1">
      <alignment horizontal="center" vertical="center"/>
    </xf>
    <xf numFmtId="167" fontId="13" fillId="5" borderId="1" xfId="0" applyNumberFormat="1" applyFont="1" applyFill="1" applyBorder="1" applyAlignment="1">
      <alignment horizontal="center" vertical="center"/>
    </xf>
    <xf numFmtId="166" fontId="13" fillId="5" borderId="1" xfId="0" applyNumberFormat="1" applyFont="1" applyFill="1" applyBorder="1" applyAlignment="1">
      <alignment horizontal="center" vertical="center"/>
    </xf>
    <xf numFmtId="168" fontId="13" fillId="5" borderId="1" xfId="0" applyNumberFormat="1" applyFont="1" applyFill="1" applyBorder="1" applyAlignment="1">
      <alignment horizontal="center" vertical="center"/>
    </xf>
    <xf numFmtId="9" fontId="13" fillId="5" borderId="1" xfId="0" applyNumberFormat="1" applyFont="1" applyFill="1" applyBorder="1" applyAlignment="1">
      <alignment horizontal="center" vertical="center"/>
    </xf>
    <xf numFmtId="169" fontId="13" fillId="5" borderId="1" xfId="0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16" fillId="6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17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2" fontId="16" fillId="5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164" fontId="3" fillId="5" borderId="3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2">
    <dxf>
      <fill>
        <patternFill>
          <bgColor rgb="FFF4CCCC"/>
        </patternFill>
      </fill>
    </dxf>
    <dxf>
      <fill>
        <patternFill>
          <bgColor rgb="FFD9EAD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D7874"/>
      <rgbColor rgb="FFC0C0C0"/>
      <rgbColor rgb="FF808080"/>
      <rgbColor rgb="FF9999FF"/>
      <rgbColor rgb="FF993366"/>
      <rgbColor rgb="FFFFFFCC"/>
      <rgbColor rgb="FFD4EDEA"/>
      <rgbColor rgb="FF660066"/>
      <rgbColor rgb="FFFF8080"/>
      <rgbColor rgb="FF0066CC"/>
      <rgbColor rgb="FFC9D6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EF4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AAFC0"/>
      <rgbColor rgb="FF003366"/>
      <rgbColor rgb="FF339966"/>
      <rgbColor rgb="FF003300"/>
      <rgbColor rgb="FF333300"/>
      <rgbColor rgb="FF993300"/>
      <rgbColor rgb="FF993366"/>
      <rgbColor rgb="FF333399"/>
      <rgbColor rgb="FF1A2E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showGridLines="0" tabSelected="1" zoomScaleNormal="100" workbookViewId="0">
      <selection activeCell="N53" sqref="N53"/>
    </sheetView>
  </sheetViews>
  <sheetFormatPr baseColWidth="10" defaultColWidth="8.7109375" defaultRowHeight="15" x14ac:dyDescent="0.25"/>
  <cols>
    <col min="1" max="1" width="3.140625" bestFit="1" customWidth="1"/>
    <col min="2" max="2" width="8.7109375" bestFit="1" customWidth="1"/>
    <col min="3" max="3" width="9.140625" bestFit="1" customWidth="1"/>
    <col min="4" max="4" width="5.85546875" bestFit="1" customWidth="1"/>
    <col min="5" max="5" width="11.7109375" bestFit="1" customWidth="1"/>
    <col min="6" max="6" width="5.28515625" bestFit="1" customWidth="1"/>
    <col min="7" max="7" width="9.5703125" bestFit="1" customWidth="1"/>
    <col min="8" max="8" width="6.85546875" bestFit="1" customWidth="1"/>
    <col min="9" max="9" width="7.5703125" bestFit="1" customWidth="1"/>
    <col min="10" max="10" width="32.85546875" bestFit="1" customWidth="1"/>
    <col min="11" max="11" width="11.42578125" bestFit="1" customWidth="1"/>
  </cols>
  <sheetData>
    <row r="1" spans="1:11" ht="7.5" customHeight="1" x14ac:dyDescent="0.25"/>
    <row r="2" spans="1:11" ht="36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6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1.75" customHeight="1" x14ac:dyDescent="0.25">
      <c r="A4" s="59" t="s">
        <v>1</v>
      </c>
      <c r="B4" s="59"/>
      <c r="C4" s="59"/>
      <c r="D4" s="60" t="s">
        <v>2</v>
      </c>
      <c r="E4" s="60"/>
      <c r="F4" s="60"/>
      <c r="G4" s="61" t="s">
        <v>3</v>
      </c>
      <c r="H4" s="61"/>
      <c r="I4" s="61"/>
      <c r="J4" s="60" t="str">
        <f>IFERROR(TEXT(Einstellungen!B3,"MMMM AAAA"),"")</f>
        <v>julio 2026</v>
      </c>
      <c r="K4" s="60"/>
    </row>
    <row r="5" spans="1:11" ht="21.75" customHeight="1" x14ac:dyDescent="0.25">
      <c r="A5" s="59" t="s">
        <v>4</v>
      </c>
      <c r="B5" s="59"/>
      <c r="C5" s="59"/>
      <c r="D5" s="60" t="s">
        <v>5</v>
      </c>
      <c r="E5" s="60"/>
      <c r="F5" s="60"/>
      <c r="G5" s="61" t="s">
        <v>6</v>
      </c>
      <c r="H5" s="61"/>
      <c r="I5" s="61"/>
      <c r="J5" s="62">
        <f>Einstellungen!B4</f>
        <v>160</v>
      </c>
      <c r="K5" s="62"/>
    </row>
    <row r="6" spans="1:11" ht="21.75" customHeight="1" x14ac:dyDescent="0.25">
      <c r="A6" s="59" t="s">
        <v>7</v>
      </c>
      <c r="B6" s="59"/>
      <c r="C6" s="59"/>
      <c r="D6" s="60" t="s">
        <v>8</v>
      </c>
      <c r="E6" s="60"/>
      <c r="F6" s="60"/>
      <c r="G6" s="61" t="s">
        <v>9</v>
      </c>
      <c r="H6" s="61"/>
      <c r="I6" s="61"/>
      <c r="J6" s="60" t="s">
        <v>10</v>
      </c>
      <c r="K6" s="60"/>
    </row>
    <row r="7" spans="1:11" ht="21.75" customHeight="1" x14ac:dyDescent="0.25">
      <c r="A7" s="59" t="s">
        <v>11</v>
      </c>
      <c r="B7" s="59"/>
      <c r="C7" s="59"/>
      <c r="D7" s="60" t="s">
        <v>12</v>
      </c>
      <c r="E7" s="60"/>
      <c r="F7" s="60"/>
      <c r="G7" s="61" t="s">
        <v>13</v>
      </c>
      <c r="H7" s="61"/>
      <c r="I7" s="61"/>
      <c r="J7" s="60" t="s">
        <v>14</v>
      </c>
      <c r="K7" s="60"/>
    </row>
    <row r="8" spans="1:11" ht="7.5" customHeight="1" x14ac:dyDescent="0.25"/>
    <row r="9" spans="1:11" ht="30" customHeight="1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 t="s">
        <v>22</v>
      </c>
      <c r="I9" s="11" t="s">
        <v>23</v>
      </c>
      <c r="J9" s="11" t="s">
        <v>24</v>
      </c>
      <c r="K9" s="11" t="s">
        <v>25</v>
      </c>
    </row>
    <row r="10" spans="1:11" ht="18" customHeight="1" x14ac:dyDescent="0.25">
      <c r="A10" s="12">
        <v>1</v>
      </c>
      <c r="B10" s="13">
        <v>46204</v>
      </c>
      <c r="C10" s="12" t="s">
        <v>26</v>
      </c>
      <c r="D10" s="14" t="s">
        <v>27</v>
      </c>
      <c r="E10" s="14" t="s">
        <v>28</v>
      </c>
      <c r="F10" s="12">
        <v>60</v>
      </c>
      <c r="G10" s="15">
        <f>IFERROR((E10-D10)*24-F10/60,"")</f>
        <v>8.0000000000000018</v>
      </c>
      <c r="H10" s="15">
        <f>Einstellungen!$B$5</f>
        <v>8</v>
      </c>
      <c r="I10" s="15">
        <f>IFERROR(G10-H10,"")</f>
        <v>1.7763568394002505E-15</v>
      </c>
      <c r="J10" s="16" t="s">
        <v>29</v>
      </c>
      <c r="K10" s="12"/>
    </row>
    <row r="11" spans="1:11" ht="18" customHeight="1" x14ac:dyDescent="0.25">
      <c r="A11" s="17">
        <v>2</v>
      </c>
      <c r="B11" s="18">
        <v>46205</v>
      </c>
      <c r="C11" s="17" t="s">
        <v>30</v>
      </c>
      <c r="D11" s="19" t="s">
        <v>31</v>
      </c>
      <c r="E11" s="19" t="s">
        <v>32</v>
      </c>
      <c r="F11" s="17">
        <v>45</v>
      </c>
      <c r="G11" s="20">
        <f>IFERROR((E11-D11)*24-F11/60,"")</f>
        <v>8.5</v>
      </c>
      <c r="H11" s="20">
        <f>Einstellungen!$B$5</f>
        <v>8</v>
      </c>
      <c r="I11" s="20">
        <f>IFERROR(G11-H11,"")</f>
        <v>0.5</v>
      </c>
      <c r="J11" s="21" t="s">
        <v>33</v>
      </c>
      <c r="K11" s="17"/>
    </row>
    <row r="12" spans="1:11" ht="18" customHeight="1" x14ac:dyDescent="0.25">
      <c r="A12" s="12">
        <v>3</v>
      </c>
      <c r="B12" s="13">
        <v>46206</v>
      </c>
      <c r="C12" s="12" t="s">
        <v>34</v>
      </c>
      <c r="D12" s="14" t="s">
        <v>35</v>
      </c>
      <c r="E12" s="14" t="s">
        <v>36</v>
      </c>
      <c r="F12" s="12">
        <v>60</v>
      </c>
      <c r="G12" s="15">
        <f>IFERROR((E12-D12)*24-F12/60,"")</f>
        <v>7.9999999999999982</v>
      </c>
      <c r="H12" s="15">
        <f>Einstellungen!$B$5</f>
        <v>8</v>
      </c>
      <c r="I12" s="15">
        <f>IFERROR(G12-H12,"")</f>
        <v>-1.7763568394002505E-15</v>
      </c>
      <c r="J12" s="16" t="s">
        <v>37</v>
      </c>
      <c r="K12" s="12"/>
    </row>
    <row r="13" spans="1:11" ht="18" customHeight="1" x14ac:dyDescent="0.25">
      <c r="A13" s="22">
        <v>4</v>
      </c>
      <c r="B13" s="23">
        <v>46207</v>
      </c>
      <c r="C13" s="24" t="s">
        <v>38</v>
      </c>
      <c r="D13" s="25" t="s">
        <v>27</v>
      </c>
      <c r="E13" s="25" t="s">
        <v>28</v>
      </c>
      <c r="F13" s="22">
        <v>60</v>
      </c>
      <c r="G13" s="26">
        <f>IFERROR((E13-D13)*24-F13/60,"")</f>
        <v>8.0000000000000018</v>
      </c>
      <c r="H13" s="26">
        <v>0</v>
      </c>
      <c r="I13" s="26">
        <f>IFERROR(G13-H13,"")</f>
        <v>8.0000000000000018</v>
      </c>
      <c r="J13" s="27" t="s">
        <v>39</v>
      </c>
      <c r="K13" s="22"/>
    </row>
    <row r="14" spans="1:11" ht="18" customHeight="1" x14ac:dyDescent="0.25">
      <c r="A14" s="22">
        <v>5</v>
      </c>
      <c r="B14" s="23">
        <v>46208</v>
      </c>
      <c r="C14" s="24" t="s">
        <v>40</v>
      </c>
      <c r="D14" s="22"/>
      <c r="E14" s="22"/>
      <c r="F14" s="22"/>
      <c r="G14" s="26"/>
      <c r="H14" s="26">
        <f>Einstellungen!$B$5</f>
        <v>8</v>
      </c>
      <c r="I14" s="26">
        <f>0-H14</f>
        <v>-8</v>
      </c>
      <c r="J14" s="28" t="s">
        <v>41</v>
      </c>
      <c r="K14" s="29" t="s">
        <v>41</v>
      </c>
    </row>
    <row r="15" spans="1:11" ht="18" customHeight="1" x14ac:dyDescent="0.25">
      <c r="A15" s="22">
        <v>6</v>
      </c>
      <c r="B15" s="23">
        <v>46209</v>
      </c>
      <c r="C15" s="22" t="s">
        <v>42</v>
      </c>
      <c r="D15" s="22"/>
      <c r="E15" s="22"/>
      <c r="F15" s="22"/>
      <c r="G15" s="26"/>
      <c r="H15" s="26">
        <v>0</v>
      </c>
      <c r="I15" s="26">
        <v>0</v>
      </c>
      <c r="J15" s="28" t="s">
        <v>43</v>
      </c>
      <c r="K15" s="29"/>
    </row>
    <row r="16" spans="1:11" ht="18" customHeight="1" x14ac:dyDescent="0.25">
      <c r="A16" s="22">
        <v>7</v>
      </c>
      <c r="B16" s="23">
        <v>46210</v>
      </c>
      <c r="C16" s="22" t="s">
        <v>44</v>
      </c>
      <c r="D16" s="22"/>
      <c r="E16" s="22"/>
      <c r="F16" s="22"/>
      <c r="G16" s="26"/>
      <c r="H16" s="26">
        <v>0</v>
      </c>
      <c r="I16" s="26">
        <v>0</v>
      </c>
      <c r="J16" s="28" t="s">
        <v>43</v>
      </c>
      <c r="K16" s="29"/>
    </row>
    <row r="17" spans="1:11" ht="18" customHeight="1" x14ac:dyDescent="0.25">
      <c r="A17" s="17">
        <v>8</v>
      </c>
      <c r="B17" s="18">
        <v>46211</v>
      </c>
      <c r="C17" s="17" t="s">
        <v>26</v>
      </c>
      <c r="D17" s="19" t="s">
        <v>27</v>
      </c>
      <c r="E17" s="19" t="s">
        <v>28</v>
      </c>
      <c r="F17" s="17">
        <v>60</v>
      </c>
      <c r="G17" s="20">
        <f>IFERROR((E17-D17)*24-F17/60,"")</f>
        <v>8.0000000000000018</v>
      </c>
      <c r="H17" s="20">
        <f>Einstellungen!$B$5</f>
        <v>8</v>
      </c>
      <c r="I17" s="20">
        <f>IFERROR(G17-H17,"")</f>
        <v>1.7763568394002505E-15</v>
      </c>
      <c r="J17" s="21" t="s">
        <v>45</v>
      </c>
      <c r="K17" s="17"/>
    </row>
    <row r="18" spans="1:11" ht="18" customHeight="1" x14ac:dyDescent="0.25">
      <c r="A18" s="12">
        <v>9</v>
      </c>
      <c r="B18" s="13">
        <v>46212</v>
      </c>
      <c r="C18" s="12" t="s">
        <v>30</v>
      </c>
      <c r="D18" s="14" t="s">
        <v>46</v>
      </c>
      <c r="E18" s="14" t="s">
        <v>47</v>
      </c>
      <c r="F18" s="12">
        <v>45</v>
      </c>
      <c r="G18" s="15">
        <f>IFERROR((E18-D18)*24-F18/60,"")</f>
        <v>8.25</v>
      </c>
      <c r="H18" s="15">
        <f>Einstellungen!$B$5</f>
        <v>8</v>
      </c>
      <c r="I18" s="15">
        <f>IFERROR(G18-H18,"")</f>
        <v>0.25</v>
      </c>
      <c r="J18" s="16" t="s">
        <v>48</v>
      </c>
      <c r="K18" s="12"/>
    </row>
    <row r="19" spans="1:11" ht="18" customHeight="1" x14ac:dyDescent="0.25">
      <c r="A19" s="17">
        <v>10</v>
      </c>
      <c r="B19" s="18">
        <v>46213</v>
      </c>
      <c r="C19" s="17" t="s">
        <v>34</v>
      </c>
      <c r="D19" s="19" t="s">
        <v>27</v>
      </c>
      <c r="E19" s="19" t="s">
        <v>49</v>
      </c>
      <c r="F19" s="17">
        <v>30</v>
      </c>
      <c r="G19" s="20">
        <f>IFERROR((E19-D19)*24-F19/60,"")</f>
        <v>8</v>
      </c>
      <c r="H19" s="20">
        <f>Einstellungen!$B$5</f>
        <v>8</v>
      </c>
      <c r="I19" s="20">
        <f>IFERROR(G19-H19,"")</f>
        <v>0</v>
      </c>
      <c r="J19" s="21" t="s">
        <v>50</v>
      </c>
      <c r="K19" s="17"/>
    </row>
    <row r="20" spans="1:11" ht="18" customHeight="1" x14ac:dyDescent="0.25">
      <c r="A20" s="22">
        <v>11</v>
      </c>
      <c r="B20" s="23">
        <v>46214</v>
      </c>
      <c r="C20" s="24" t="s">
        <v>38</v>
      </c>
      <c r="D20" s="25" t="s">
        <v>27</v>
      </c>
      <c r="E20" s="25" t="s">
        <v>28</v>
      </c>
      <c r="F20" s="22">
        <v>60</v>
      </c>
      <c r="G20" s="26">
        <f>IFERROR((E20-D20)*24-F20/60,"")</f>
        <v>8.0000000000000018</v>
      </c>
      <c r="H20" s="26">
        <v>0</v>
      </c>
      <c r="I20" s="26">
        <f>IFERROR(G20-H20,"")</f>
        <v>8.0000000000000018</v>
      </c>
      <c r="J20" s="27" t="s">
        <v>51</v>
      </c>
      <c r="K20" s="22"/>
    </row>
    <row r="21" spans="1:11" ht="18" customHeight="1" x14ac:dyDescent="0.25">
      <c r="A21" s="22">
        <v>12</v>
      </c>
      <c r="B21" s="23">
        <v>46215</v>
      </c>
      <c r="C21" s="24" t="s">
        <v>40</v>
      </c>
      <c r="D21" s="22"/>
      <c r="E21" s="22"/>
      <c r="F21" s="22"/>
      <c r="G21" s="26"/>
      <c r="H21" s="26">
        <f>Einstellungen!$B$5</f>
        <v>8</v>
      </c>
      <c r="I21" s="26">
        <f>0-H21</f>
        <v>-8</v>
      </c>
      <c r="J21" s="28" t="s">
        <v>52</v>
      </c>
      <c r="K21" s="29" t="s">
        <v>52</v>
      </c>
    </row>
    <row r="22" spans="1:11" ht="18" customHeight="1" x14ac:dyDescent="0.25">
      <c r="A22" s="22">
        <v>13</v>
      </c>
      <c r="B22" s="23">
        <v>46216</v>
      </c>
      <c r="C22" s="22" t="s">
        <v>42</v>
      </c>
      <c r="D22" s="22"/>
      <c r="E22" s="22"/>
      <c r="F22" s="22"/>
      <c r="G22" s="26"/>
      <c r="H22" s="26">
        <v>0</v>
      </c>
      <c r="I22" s="26">
        <v>0</v>
      </c>
      <c r="J22" s="28" t="s">
        <v>43</v>
      </c>
      <c r="K22" s="29"/>
    </row>
    <row r="23" spans="1:11" ht="18" customHeight="1" x14ac:dyDescent="0.25">
      <c r="A23" s="22">
        <v>14</v>
      </c>
      <c r="B23" s="23">
        <v>46217</v>
      </c>
      <c r="C23" s="22" t="s">
        <v>44</v>
      </c>
      <c r="D23" s="22"/>
      <c r="E23" s="22"/>
      <c r="F23" s="22"/>
      <c r="G23" s="26"/>
      <c r="H23" s="26">
        <v>0</v>
      </c>
      <c r="I23" s="26">
        <v>0</v>
      </c>
      <c r="J23" s="28" t="s">
        <v>43</v>
      </c>
      <c r="K23" s="29"/>
    </row>
    <row r="24" spans="1:11" ht="18" customHeight="1" x14ac:dyDescent="0.25">
      <c r="A24" s="12">
        <v>15</v>
      </c>
      <c r="B24" s="13">
        <v>46218</v>
      </c>
      <c r="C24" s="12" t="s">
        <v>26</v>
      </c>
      <c r="D24" s="14" t="s">
        <v>27</v>
      </c>
      <c r="E24" s="14" t="s">
        <v>28</v>
      </c>
      <c r="F24" s="12">
        <v>60</v>
      </c>
      <c r="G24" s="15">
        <f>IFERROR((E24-D24)*24-F24/60,"")</f>
        <v>8.0000000000000018</v>
      </c>
      <c r="H24" s="15">
        <f>Einstellungen!$B$5</f>
        <v>8</v>
      </c>
      <c r="I24" s="15">
        <f>IFERROR(G24-H24,"")</f>
        <v>1.7763568394002505E-15</v>
      </c>
      <c r="J24" s="16" t="s">
        <v>53</v>
      </c>
      <c r="K24" s="12"/>
    </row>
    <row r="25" spans="1:11" ht="18" customHeight="1" x14ac:dyDescent="0.25">
      <c r="A25" s="17">
        <v>16</v>
      </c>
      <c r="B25" s="18">
        <v>46219</v>
      </c>
      <c r="C25" s="17" t="s">
        <v>30</v>
      </c>
      <c r="D25" s="19" t="s">
        <v>54</v>
      </c>
      <c r="E25" s="19" t="s">
        <v>32</v>
      </c>
      <c r="F25" s="17">
        <v>60</v>
      </c>
      <c r="G25" s="20">
        <f>IFERROR((E25-D25)*24-F25/60,"")</f>
        <v>9</v>
      </c>
      <c r="H25" s="20">
        <f>Einstellungen!$B$5</f>
        <v>8</v>
      </c>
      <c r="I25" s="20">
        <f>IFERROR(G25-H25,"")</f>
        <v>1</v>
      </c>
      <c r="J25" s="21" t="s">
        <v>55</v>
      </c>
      <c r="K25" s="17"/>
    </row>
    <row r="26" spans="1:11" ht="18" customHeight="1" x14ac:dyDescent="0.25">
      <c r="A26" s="12">
        <v>17</v>
      </c>
      <c r="B26" s="13">
        <v>46220</v>
      </c>
      <c r="C26" s="12" t="s">
        <v>34</v>
      </c>
      <c r="D26" s="14" t="s">
        <v>27</v>
      </c>
      <c r="E26" s="14" t="s">
        <v>32</v>
      </c>
      <c r="F26" s="12">
        <v>45</v>
      </c>
      <c r="G26" s="15">
        <f>IFERROR((E26-D26)*24-F26/60,"")</f>
        <v>8.75</v>
      </c>
      <c r="H26" s="15">
        <f>Einstellungen!$B$5</f>
        <v>8</v>
      </c>
      <c r="I26" s="15">
        <f>IFERROR(G26-H26,"")</f>
        <v>0.75</v>
      </c>
      <c r="J26" s="16" t="s">
        <v>56</v>
      </c>
      <c r="K26" s="12"/>
    </row>
    <row r="27" spans="1:11" ht="18" customHeight="1" x14ac:dyDescent="0.25">
      <c r="A27" s="22">
        <v>18</v>
      </c>
      <c r="B27" s="23">
        <v>46221</v>
      </c>
      <c r="C27" s="24" t="s">
        <v>38</v>
      </c>
      <c r="D27" s="25" t="s">
        <v>31</v>
      </c>
      <c r="E27" s="25" t="s">
        <v>57</v>
      </c>
      <c r="F27" s="22">
        <v>60</v>
      </c>
      <c r="G27" s="26">
        <f>IFERROR((E27-D27)*24-F27/60,"")</f>
        <v>8</v>
      </c>
      <c r="H27" s="26">
        <v>0</v>
      </c>
      <c r="I27" s="26">
        <f>IFERROR(G27-H27,"")</f>
        <v>8</v>
      </c>
      <c r="J27" s="27" t="s">
        <v>58</v>
      </c>
      <c r="K27" s="22"/>
    </row>
    <row r="28" spans="1:11" ht="18" customHeight="1" x14ac:dyDescent="0.25">
      <c r="A28" s="22">
        <v>19</v>
      </c>
      <c r="B28" s="23">
        <v>46222</v>
      </c>
      <c r="C28" s="24" t="s">
        <v>40</v>
      </c>
      <c r="D28" s="25" t="s">
        <v>27</v>
      </c>
      <c r="E28" s="25" t="s">
        <v>59</v>
      </c>
      <c r="F28" s="22">
        <v>0</v>
      </c>
      <c r="G28" s="26">
        <f>IFERROR((E28-D28)*24-F28/60,"")</f>
        <v>6.0000000000000018</v>
      </c>
      <c r="H28" s="26">
        <v>0</v>
      </c>
      <c r="I28" s="26">
        <f>IFERROR(G28-H28,"")</f>
        <v>6.0000000000000018</v>
      </c>
      <c r="J28" s="27" t="s">
        <v>60</v>
      </c>
      <c r="K28" s="29" t="s">
        <v>61</v>
      </c>
    </row>
    <row r="29" spans="1:11" ht="18" customHeight="1" x14ac:dyDescent="0.25">
      <c r="A29" s="22">
        <v>20</v>
      </c>
      <c r="B29" s="23">
        <v>46223</v>
      </c>
      <c r="C29" s="22" t="s">
        <v>42</v>
      </c>
      <c r="D29" s="22"/>
      <c r="E29" s="22"/>
      <c r="F29" s="22"/>
      <c r="G29" s="26"/>
      <c r="H29" s="26">
        <v>0</v>
      </c>
      <c r="I29" s="26">
        <v>0</v>
      </c>
      <c r="J29" s="28" t="s">
        <v>43</v>
      </c>
      <c r="K29" s="29"/>
    </row>
    <row r="30" spans="1:11" ht="18" customHeight="1" x14ac:dyDescent="0.25">
      <c r="A30" s="22">
        <v>21</v>
      </c>
      <c r="B30" s="23">
        <v>46224</v>
      </c>
      <c r="C30" s="22" t="s">
        <v>44</v>
      </c>
      <c r="D30" s="22"/>
      <c r="E30" s="22"/>
      <c r="F30" s="22"/>
      <c r="G30" s="26"/>
      <c r="H30" s="26">
        <v>0</v>
      </c>
      <c r="I30" s="26">
        <v>0</v>
      </c>
      <c r="J30" s="28" t="s">
        <v>43</v>
      </c>
      <c r="K30" s="29"/>
    </row>
    <row r="31" spans="1:11" ht="18" customHeight="1" x14ac:dyDescent="0.25">
      <c r="A31" s="17">
        <v>22</v>
      </c>
      <c r="B31" s="18">
        <v>46225</v>
      </c>
      <c r="C31" s="17" t="s">
        <v>26</v>
      </c>
      <c r="D31" s="19" t="s">
        <v>27</v>
      </c>
      <c r="E31" s="19" t="s">
        <v>28</v>
      </c>
      <c r="F31" s="17">
        <v>60</v>
      </c>
      <c r="G31" s="20">
        <f>IFERROR((E31-D31)*24-F31/60,"")</f>
        <v>8.0000000000000018</v>
      </c>
      <c r="H31" s="20">
        <f>Einstellungen!$B$5</f>
        <v>8</v>
      </c>
      <c r="I31" s="20">
        <f>IFERROR(G31-H31,"")</f>
        <v>1.7763568394002505E-15</v>
      </c>
      <c r="J31" s="21" t="s">
        <v>62</v>
      </c>
      <c r="K31" s="17"/>
    </row>
    <row r="32" spans="1:11" ht="18" customHeight="1" x14ac:dyDescent="0.25">
      <c r="A32" s="12">
        <v>23</v>
      </c>
      <c r="B32" s="13">
        <v>46226</v>
      </c>
      <c r="C32" s="12" t="s">
        <v>30</v>
      </c>
      <c r="D32" s="14" t="s">
        <v>27</v>
      </c>
      <c r="E32" s="14" t="s">
        <v>63</v>
      </c>
      <c r="F32" s="12">
        <v>60</v>
      </c>
      <c r="G32" s="15">
        <f>IFERROR((E32-D32)*24-F32/60,"")</f>
        <v>9.5000000000000018</v>
      </c>
      <c r="H32" s="15">
        <f>Einstellungen!$B$5</f>
        <v>8</v>
      </c>
      <c r="I32" s="15">
        <f>IFERROR(G32-H32,"")</f>
        <v>1.5000000000000018</v>
      </c>
      <c r="J32" s="16" t="s">
        <v>64</v>
      </c>
      <c r="K32" s="12"/>
    </row>
    <row r="33" spans="1:11" ht="18" customHeight="1" x14ac:dyDescent="0.25">
      <c r="A33" s="17">
        <v>24</v>
      </c>
      <c r="B33" s="18">
        <v>46227</v>
      </c>
      <c r="C33" s="17" t="s">
        <v>34</v>
      </c>
      <c r="D33" s="19" t="s">
        <v>65</v>
      </c>
      <c r="E33" s="19" t="s">
        <v>32</v>
      </c>
      <c r="F33" s="17">
        <v>60</v>
      </c>
      <c r="G33" s="20">
        <f>IFERROR((E33-D33)*24-F33/60,"")</f>
        <v>7.9999999999999982</v>
      </c>
      <c r="H33" s="20">
        <f>Einstellungen!$B$5</f>
        <v>8</v>
      </c>
      <c r="I33" s="20">
        <f>IFERROR(G33-H33,"")</f>
        <v>-1.7763568394002505E-15</v>
      </c>
      <c r="J33" s="21" t="s">
        <v>66</v>
      </c>
      <c r="K33" s="17"/>
    </row>
    <row r="34" spans="1:11" ht="18" customHeight="1" x14ac:dyDescent="0.25">
      <c r="A34" s="22">
        <v>25</v>
      </c>
      <c r="B34" s="23">
        <v>46228</v>
      </c>
      <c r="C34" s="24" t="s">
        <v>38</v>
      </c>
      <c r="D34" s="25" t="s">
        <v>27</v>
      </c>
      <c r="E34" s="25" t="s">
        <v>28</v>
      </c>
      <c r="F34" s="22">
        <v>60</v>
      </c>
      <c r="G34" s="26">
        <f>IFERROR((E34-D34)*24-F34/60,"")</f>
        <v>8.0000000000000018</v>
      </c>
      <c r="H34" s="26">
        <v>0</v>
      </c>
      <c r="I34" s="26">
        <f>IFERROR(G34-H34,"")</f>
        <v>8.0000000000000018</v>
      </c>
      <c r="J34" s="27" t="s">
        <v>67</v>
      </c>
      <c r="K34" s="22"/>
    </row>
    <row r="35" spans="1:11" ht="18" customHeight="1" x14ac:dyDescent="0.25">
      <c r="A35" s="22">
        <v>26</v>
      </c>
      <c r="B35" s="23">
        <v>46229</v>
      </c>
      <c r="C35" s="24" t="s">
        <v>40</v>
      </c>
      <c r="D35" s="22"/>
      <c r="E35" s="22"/>
      <c r="F35" s="22"/>
      <c r="G35" s="26"/>
      <c r="H35" s="26">
        <f>Einstellungen!$B$5</f>
        <v>8</v>
      </c>
      <c r="I35" s="26">
        <f>0-H35</f>
        <v>-8</v>
      </c>
      <c r="J35" s="28" t="s">
        <v>41</v>
      </c>
      <c r="K35" s="29" t="s">
        <v>41</v>
      </c>
    </row>
    <row r="36" spans="1:11" ht="18" customHeight="1" x14ac:dyDescent="0.25">
      <c r="A36" s="22">
        <v>27</v>
      </c>
      <c r="B36" s="23">
        <v>46230</v>
      </c>
      <c r="C36" s="22" t="s">
        <v>42</v>
      </c>
      <c r="D36" s="22"/>
      <c r="E36" s="22"/>
      <c r="F36" s="22"/>
      <c r="G36" s="26"/>
      <c r="H36" s="26">
        <v>0</v>
      </c>
      <c r="I36" s="26">
        <v>0</v>
      </c>
      <c r="J36" s="28" t="s">
        <v>43</v>
      </c>
      <c r="K36" s="29"/>
    </row>
    <row r="37" spans="1:11" ht="18" customHeight="1" x14ac:dyDescent="0.25">
      <c r="A37" s="22">
        <v>28</v>
      </c>
      <c r="B37" s="23">
        <v>46231</v>
      </c>
      <c r="C37" s="22" t="s">
        <v>44</v>
      </c>
      <c r="D37" s="22"/>
      <c r="E37" s="22"/>
      <c r="F37" s="22"/>
      <c r="G37" s="26"/>
      <c r="H37" s="26">
        <v>0</v>
      </c>
      <c r="I37" s="26">
        <v>0</v>
      </c>
      <c r="J37" s="28" t="s">
        <v>43</v>
      </c>
      <c r="K37" s="29"/>
    </row>
    <row r="38" spans="1:11" ht="18" customHeight="1" x14ac:dyDescent="0.25">
      <c r="A38" s="12">
        <v>29</v>
      </c>
      <c r="B38" s="13">
        <v>46232</v>
      </c>
      <c r="C38" s="12" t="s">
        <v>26</v>
      </c>
      <c r="D38" s="14" t="s">
        <v>27</v>
      </c>
      <c r="E38" s="14" t="s">
        <v>28</v>
      </c>
      <c r="F38" s="12">
        <v>60</v>
      </c>
      <c r="G38" s="15">
        <f>IFERROR((E38-D38)*24-F38/60,"")</f>
        <v>8.0000000000000018</v>
      </c>
      <c r="H38" s="15">
        <f>Einstellungen!$B$5</f>
        <v>8</v>
      </c>
      <c r="I38" s="15">
        <f>IFERROR(G38-H38,"")</f>
        <v>1.7763568394002505E-15</v>
      </c>
      <c r="J38" s="16" t="s">
        <v>68</v>
      </c>
      <c r="K38" s="12"/>
    </row>
    <row r="39" spans="1:11" ht="18" customHeight="1" x14ac:dyDescent="0.25">
      <c r="A39" s="17">
        <v>30</v>
      </c>
      <c r="B39" s="18">
        <v>46233</v>
      </c>
      <c r="C39" s="17" t="s">
        <v>30</v>
      </c>
      <c r="D39" s="19" t="s">
        <v>27</v>
      </c>
      <c r="E39" s="19" t="s">
        <v>49</v>
      </c>
      <c r="F39" s="17">
        <v>30</v>
      </c>
      <c r="G39" s="20">
        <f>IFERROR((E39-D39)*24-F39/60,"")</f>
        <v>8</v>
      </c>
      <c r="H39" s="20">
        <f>Einstellungen!$B$5</f>
        <v>8</v>
      </c>
      <c r="I39" s="20">
        <f>IFERROR(G39-H39,"")</f>
        <v>0</v>
      </c>
      <c r="J39" s="21" t="s">
        <v>69</v>
      </c>
      <c r="K39" s="17"/>
    </row>
    <row r="40" spans="1:11" ht="18" customHeight="1" x14ac:dyDescent="0.25">
      <c r="A40" s="17">
        <v>31</v>
      </c>
      <c r="B40" s="18">
        <v>46234</v>
      </c>
      <c r="C40" s="17" t="s">
        <v>34</v>
      </c>
      <c r="D40" s="19" t="s">
        <v>27</v>
      </c>
      <c r="E40" s="19" t="s">
        <v>70</v>
      </c>
      <c r="F40" s="17">
        <v>0</v>
      </c>
      <c r="G40" s="20">
        <f>IFERROR((E40-D40)*24-F40/60,"")</f>
        <v>4</v>
      </c>
      <c r="H40" s="20">
        <f>Einstellungen!$B$5</f>
        <v>8</v>
      </c>
      <c r="I40" s="20">
        <f>IFERROR(G40-H40,"")</f>
        <v>-4</v>
      </c>
      <c r="J40" s="21" t="s">
        <v>71</v>
      </c>
      <c r="K40" s="30" t="s">
        <v>61</v>
      </c>
    </row>
    <row r="41" spans="1:11" ht="9.75" customHeight="1" x14ac:dyDescent="0.25"/>
    <row r="42" spans="1:11" ht="25.5" customHeight="1" x14ac:dyDescent="0.25">
      <c r="A42" s="7" t="s">
        <v>72</v>
      </c>
      <c r="B42" s="7"/>
      <c r="C42" s="7"/>
      <c r="D42" s="7"/>
      <c r="E42" s="7"/>
      <c r="F42" s="7"/>
      <c r="G42" s="31">
        <f>IFERROR(SUM(G10:G40),0)</f>
        <v>158</v>
      </c>
      <c r="H42" s="31">
        <f>IFERROR(SUM(H10:H40),0)</f>
        <v>144</v>
      </c>
      <c r="I42" s="31">
        <f>IFERROR(SUM(I10:I40),0)</f>
        <v>14.000000000000007</v>
      </c>
      <c r="J42" s="11" t="s">
        <v>73</v>
      </c>
      <c r="K42" s="11" t="s">
        <v>74</v>
      </c>
    </row>
    <row r="43" spans="1:11" ht="21.75" customHeight="1" x14ac:dyDescent="0.25">
      <c r="A43" s="6" t="s">
        <v>75</v>
      </c>
      <c r="B43" s="6"/>
      <c r="C43" s="32" t="s">
        <v>76</v>
      </c>
      <c r="D43" s="33">
        <f>COUNTIF(J10:J40,"&lt;&gt;")-COUNTIF(C10:C40,"Sa")-COUNTIF(C10:C40,"So")</f>
        <v>23</v>
      </c>
      <c r="E43" s="32" t="s">
        <v>77</v>
      </c>
      <c r="F43" s="33">
        <f>COUNTIF(K10:K40,"Krank")</f>
        <v>1</v>
      </c>
      <c r="G43" s="32" t="s">
        <v>78</v>
      </c>
      <c r="H43" s="33">
        <f>COUNTIF(K10:K40,"Urlaub")</f>
        <v>2</v>
      </c>
      <c r="I43" s="32" t="s">
        <v>79</v>
      </c>
      <c r="J43" s="33">
        <f>COUNTIF(K10:K40,"Gleitzeit")</f>
        <v>2</v>
      </c>
      <c r="K43" s="34">
        <f>IFERROR(SUM(I10:I40),0)</f>
        <v>14.000000000000007</v>
      </c>
    </row>
    <row r="45" spans="1:11" ht="39.75" customHeight="1" x14ac:dyDescent="0.25">
      <c r="A45" s="5" t="s">
        <v>80</v>
      </c>
      <c r="B45" s="5"/>
      <c r="C45" s="5"/>
      <c r="D45" s="5"/>
      <c r="E45" s="5"/>
      <c r="G45" s="5" t="s">
        <v>81</v>
      </c>
      <c r="H45" s="5"/>
      <c r="I45" s="5"/>
      <c r="J45" s="5"/>
      <c r="K45" s="5"/>
    </row>
    <row r="47" spans="1:11" ht="13.5" customHeight="1" x14ac:dyDescent="0.25">
      <c r="A47" s="4" t="s">
        <v>82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</sheetData>
  <mergeCells count="22">
    <mergeCell ref="A43:B43"/>
    <mergeCell ref="A45:E45"/>
    <mergeCell ref="G45:K45"/>
    <mergeCell ref="A47:K47"/>
    <mergeCell ref="A4:C4"/>
    <mergeCell ref="A5:C5"/>
    <mergeCell ref="A6:C6"/>
    <mergeCell ref="A7:C7"/>
    <mergeCell ref="G4:I4"/>
    <mergeCell ref="G5:I5"/>
    <mergeCell ref="G6:I6"/>
    <mergeCell ref="G7:I7"/>
    <mergeCell ref="D4:F4"/>
    <mergeCell ref="D5:F5"/>
    <mergeCell ref="D6:F6"/>
    <mergeCell ref="J6:K6"/>
    <mergeCell ref="J7:K7"/>
    <mergeCell ref="A42:F42"/>
    <mergeCell ref="D7:F7"/>
    <mergeCell ref="A2:K2"/>
    <mergeCell ref="J4:K4"/>
    <mergeCell ref="J5:K5"/>
  </mergeCells>
  <conditionalFormatting sqref="I10:I40">
    <cfRule type="cellIs" dxfId="1" priority="2" operator="greaterThan">
      <formula>0</formula>
    </cfRule>
    <cfRule type="cellIs" dxfId="0" priority="3" operator="lessThan">
      <formula>0</formula>
    </cfRule>
  </conditionalFormatting>
  <pageMargins left="0.5" right="0.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showGridLines="0" zoomScaleNormal="100" workbookViewId="0"/>
  </sheetViews>
  <sheetFormatPr baseColWidth="10" defaultColWidth="8.7109375" defaultRowHeight="15" x14ac:dyDescent="0.25"/>
  <cols>
    <col min="1" max="1" width="30" customWidth="1"/>
    <col min="2" max="2" width="22" customWidth="1"/>
  </cols>
  <sheetData>
    <row r="1" spans="1:2" ht="36" customHeight="1" x14ac:dyDescent="0.25">
      <c r="A1" s="3" t="s">
        <v>83</v>
      </c>
      <c r="B1" s="3"/>
    </row>
    <row r="2" spans="1:2" ht="6" customHeight="1" x14ac:dyDescent="0.25">
      <c r="A2" s="9"/>
      <c r="B2" s="9"/>
    </row>
    <row r="3" spans="1:2" ht="21.75" customHeight="1" x14ac:dyDescent="0.25">
      <c r="A3" s="35" t="s">
        <v>84</v>
      </c>
      <c r="B3" s="36">
        <v>46204</v>
      </c>
    </row>
    <row r="4" spans="1:2" ht="21.75" customHeight="1" x14ac:dyDescent="0.25">
      <c r="A4" s="10" t="s">
        <v>85</v>
      </c>
      <c r="B4" s="37">
        <v>160</v>
      </c>
    </row>
    <row r="5" spans="1:2" ht="21.75" customHeight="1" x14ac:dyDescent="0.25">
      <c r="A5" s="35" t="s">
        <v>86</v>
      </c>
      <c r="B5" s="37">
        <v>8</v>
      </c>
    </row>
    <row r="6" spans="1:2" ht="21.75" customHeight="1" x14ac:dyDescent="0.25">
      <c r="A6" s="10" t="s">
        <v>87</v>
      </c>
      <c r="B6" s="38" t="s">
        <v>27</v>
      </c>
    </row>
    <row r="7" spans="1:2" ht="21.75" customHeight="1" x14ac:dyDescent="0.25">
      <c r="A7" s="35" t="s">
        <v>88</v>
      </c>
      <c r="B7" s="38" t="s">
        <v>28</v>
      </c>
    </row>
    <row r="8" spans="1:2" ht="21.75" customHeight="1" x14ac:dyDescent="0.25">
      <c r="A8" s="10" t="s">
        <v>89</v>
      </c>
      <c r="B8" s="39">
        <v>60</v>
      </c>
    </row>
    <row r="9" spans="1:2" ht="21.75" customHeight="1" x14ac:dyDescent="0.25">
      <c r="A9" s="35" t="s">
        <v>90</v>
      </c>
      <c r="B9" s="40">
        <v>25</v>
      </c>
    </row>
    <row r="10" spans="1:2" ht="21.75" customHeight="1" x14ac:dyDescent="0.25">
      <c r="A10" s="10" t="s">
        <v>91</v>
      </c>
      <c r="B10" s="41">
        <v>28</v>
      </c>
    </row>
    <row r="11" spans="1:2" ht="21.75" customHeight="1" x14ac:dyDescent="0.25">
      <c r="A11" s="35" t="s">
        <v>92</v>
      </c>
      <c r="B11" s="42" t="s">
        <v>93</v>
      </c>
    </row>
    <row r="12" spans="1:2" ht="21.75" customHeight="1" x14ac:dyDescent="0.25">
      <c r="A12" s="10" t="s">
        <v>94</v>
      </c>
      <c r="B12" s="42" t="s">
        <v>95</v>
      </c>
    </row>
    <row r="14" spans="1:2" ht="13.5" customHeight="1" x14ac:dyDescent="0.25">
      <c r="A14" s="2" t="s">
        <v>96</v>
      </c>
      <c r="B14" s="2"/>
    </row>
  </sheetData>
  <mergeCells count="2">
    <mergeCell ref="A1:B1"/>
    <mergeCell ref="A14:B1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zoomScaleNormal="100" workbookViewId="0"/>
  </sheetViews>
  <sheetFormatPr baseColWidth="10" defaultColWidth="8.7109375" defaultRowHeight="15" x14ac:dyDescent="0.25"/>
  <cols>
    <col min="1" max="1" width="18" customWidth="1"/>
    <col min="2" max="6" width="14" customWidth="1"/>
  </cols>
  <sheetData>
    <row r="1" spans="1:6" ht="36" customHeight="1" x14ac:dyDescent="0.25">
      <c r="A1" s="1" t="s">
        <v>97</v>
      </c>
      <c r="B1" s="1"/>
      <c r="C1" s="1"/>
      <c r="D1" s="1"/>
      <c r="E1" s="1"/>
      <c r="F1" s="1"/>
    </row>
    <row r="2" spans="1:6" ht="6" customHeight="1" x14ac:dyDescent="0.25">
      <c r="A2" s="9"/>
      <c r="B2" s="9"/>
      <c r="C2" s="9"/>
      <c r="D2" s="9"/>
      <c r="E2" s="9"/>
      <c r="F2" s="9"/>
    </row>
    <row r="3" spans="1:6" ht="25.5" customHeight="1" x14ac:dyDescent="0.25">
      <c r="A3" s="43" t="s">
        <v>98</v>
      </c>
      <c r="B3" s="43" t="s">
        <v>99</v>
      </c>
      <c r="C3" s="43" t="s">
        <v>100</v>
      </c>
      <c r="D3" s="43" t="s">
        <v>101</v>
      </c>
      <c r="E3" s="43" t="s">
        <v>78</v>
      </c>
      <c r="F3" s="43" t="s">
        <v>102</v>
      </c>
    </row>
    <row r="4" spans="1:6" ht="19.5" customHeight="1" x14ac:dyDescent="0.25">
      <c r="A4" s="44" t="s">
        <v>103</v>
      </c>
      <c r="B4" s="45">
        <v>160</v>
      </c>
      <c r="C4" s="45">
        <v>163.5</v>
      </c>
      <c r="D4" s="46">
        <v>3.5</v>
      </c>
      <c r="E4" s="47">
        <v>3</v>
      </c>
      <c r="F4" s="47">
        <v>0</v>
      </c>
    </row>
    <row r="5" spans="1:6" ht="19.5" customHeight="1" x14ac:dyDescent="0.25">
      <c r="A5" s="48" t="s">
        <v>104</v>
      </c>
      <c r="B5" s="49">
        <v>160</v>
      </c>
      <c r="C5" s="49">
        <v>158</v>
      </c>
      <c r="D5" s="50">
        <v>-2</v>
      </c>
      <c r="E5" s="51">
        <v>0</v>
      </c>
      <c r="F5" s="51">
        <v>2</v>
      </c>
    </row>
    <row r="6" spans="1:6" ht="19.5" customHeight="1" x14ac:dyDescent="0.25">
      <c r="A6" s="44" t="s">
        <v>105</v>
      </c>
      <c r="B6" s="45">
        <v>168</v>
      </c>
      <c r="C6" s="45">
        <v>170</v>
      </c>
      <c r="D6" s="46">
        <v>2</v>
      </c>
      <c r="E6" s="47">
        <v>5</v>
      </c>
      <c r="F6" s="47">
        <v>0</v>
      </c>
    </row>
    <row r="7" spans="1:6" ht="19.5" customHeight="1" x14ac:dyDescent="0.25">
      <c r="A7" s="48" t="s">
        <v>106</v>
      </c>
      <c r="B7" s="49">
        <v>160</v>
      </c>
      <c r="C7" s="49">
        <v>160</v>
      </c>
      <c r="D7" s="52">
        <v>0</v>
      </c>
      <c r="E7" s="51">
        <v>0</v>
      </c>
      <c r="F7" s="51">
        <v>0</v>
      </c>
    </row>
    <row r="8" spans="1:6" ht="19.5" customHeight="1" x14ac:dyDescent="0.25">
      <c r="A8" s="44" t="s">
        <v>107</v>
      </c>
      <c r="B8" s="45">
        <v>152</v>
      </c>
      <c r="C8" s="45">
        <v>155.5</v>
      </c>
      <c r="D8" s="46">
        <v>3.5</v>
      </c>
      <c r="E8" s="47">
        <v>2</v>
      </c>
      <c r="F8" s="47">
        <v>0</v>
      </c>
    </row>
    <row r="9" spans="1:6" ht="19.5" customHeight="1" x14ac:dyDescent="0.25">
      <c r="A9" s="48" t="s">
        <v>108</v>
      </c>
      <c r="B9" s="49">
        <v>168</v>
      </c>
      <c r="C9" s="49">
        <v>164</v>
      </c>
      <c r="D9" s="50">
        <v>-4</v>
      </c>
      <c r="E9" s="51">
        <v>0</v>
      </c>
      <c r="F9" s="51">
        <v>1</v>
      </c>
    </row>
    <row r="10" spans="1:6" ht="19.5" customHeight="1" x14ac:dyDescent="0.25">
      <c r="A10" s="53" t="s">
        <v>109</v>
      </c>
      <c r="B10" s="54" t="s">
        <v>110</v>
      </c>
      <c r="C10" s="54" t="s">
        <v>110</v>
      </c>
      <c r="D10" s="54" t="s">
        <v>110</v>
      </c>
      <c r="E10" s="54" t="s">
        <v>110</v>
      </c>
      <c r="F10" s="54" t="s">
        <v>110</v>
      </c>
    </row>
    <row r="11" spans="1:6" ht="19.5" customHeight="1" x14ac:dyDescent="0.25">
      <c r="A11" s="48" t="s">
        <v>111</v>
      </c>
      <c r="B11" s="55" t="s">
        <v>110</v>
      </c>
      <c r="C11" s="55" t="s">
        <v>110</v>
      </c>
      <c r="D11" s="55" t="s">
        <v>110</v>
      </c>
      <c r="E11" s="55" t="s">
        <v>110</v>
      </c>
      <c r="F11" s="55" t="s">
        <v>110</v>
      </c>
    </row>
    <row r="12" spans="1:6" ht="19.5" customHeight="1" x14ac:dyDescent="0.25">
      <c r="A12" s="44" t="s">
        <v>112</v>
      </c>
      <c r="B12" s="56" t="s">
        <v>110</v>
      </c>
      <c r="C12" s="56" t="s">
        <v>110</v>
      </c>
      <c r="D12" s="56" t="s">
        <v>110</v>
      </c>
      <c r="E12" s="56" t="s">
        <v>110</v>
      </c>
      <c r="F12" s="56" t="s">
        <v>110</v>
      </c>
    </row>
    <row r="13" spans="1:6" ht="19.5" customHeight="1" x14ac:dyDescent="0.25">
      <c r="A13" s="48" t="s">
        <v>113</v>
      </c>
      <c r="B13" s="55" t="s">
        <v>110</v>
      </c>
      <c r="C13" s="55" t="s">
        <v>110</v>
      </c>
      <c r="D13" s="55" t="s">
        <v>110</v>
      </c>
      <c r="E13" s="55" t="s">
        <v>110</v>
      </c>
      <c r="F13" s="55" t="s">
        <v>110</v>
      </c>
    </row>
    <row r="14" spans="1:6" ht="19.5" customHeight="1" x14ac:dyDescent="0.25">
      <c r="A14" s="44" t="s">
        <v>114</v>
      </c>
      <c r="B14" s="56" t="s">
        <v>110</v>
      </c>
      <c r="C14" s="56" t="s">
        <v>110</v>
      </c>
      <c r="D14" s="56" t="s">
        <v>110</v>
      </c>
      <c r="E14" s="56" t="s">
        <v>110</v>
      </c>
      <c r="F14" s="56" t="s">
        <v>110</v>
      </c>
    </row>
    <row r="15" spans="1:6" ht="19.5" customHeight="1" x14ac:dyDescent="0.25">
      <c r="A15" s="48" t="s">
        <v>115</v>
      </c>
      <c r="B15" s="55" t="s">
        <v>110</v>
      </c>
      <c r="C15" s="55" t="s">
        <v>110</v>
      </c>
      <c r="D15" s="55" t="s">
        <v>110</v>
      </c>
      <c r="E15" s="55" t="s">
        <v>110</v>
      </c>
      <c r="F15" s="55" t="s">
        <v>110</v>
      </c>
    </row>
    <row r="16" spans="1:6" ht="24" customHeight="1" x14ac:dyDescent="0.25">
      <c r="A16" s="57" t="s">
        <v>116</v>
      </c>
      <c r="B16" s="31">
        <f>IFERROR(SUM(B4:B15),0)</f>
        <v>968</v>
      </c>
      <c r="C16" s="31">
        <f>IFERROR(SUM(C4:C15),0)</f>
        <v>971</v>
      </c>
      <c r="D16" s="31">
        <f>IFERROR(SUM(D4:D15),0)</f>
        <v>3</v>
      </c>
      <c r="E16" s="58">
        <f>IFERROR(SUM(E4:E15),0)</f>
        <v>10</v>
      </c>
      <c r="F16" s="58">
        <f>IFERROR(SUM(F4:F15),0)</f>
        <v>3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Arbeitsnachweis</vt:lpstr>
      <vt:lpstr>Einstellungen</vt:lpstr>
      <vt:lpstr>Jahresübersicht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2026-07-23T08:46:56Z</dcterms:created>
  <dcterms:modified xsi:type="dcterms:W3CDTF">2026-07-23T09:10:34Z</dcterms:modified>
  <dc:language>en-US</dc:language>
</cp:coreProperties>
</file>