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gi\Documents\SEO\SEO\AA_Webs\Excel Aleman\Generador\"/>
    </mc:Choice>
  </mc:AlternateContent>
  <xr:revisionPtr revIDLastSave="0" documentId="13_ncr:1_{148DE388-BB07-435B-8997-92AB465E7565}" xr6:coauthVersionLast="47" xr6:coauthVersionMax="47" xr10:uidLastSave="{00000000-0000-0000-0000-000000000000}"/>
  <bookViews>
    <workbookView xWindow="345" yWindow="345" windowWidth="25500" windowHeight="13500" tabRatio="500" activeTab="1" xr2:uid="{00000000-000D-0000-FFFF-FFFF00000000}"/>
  </bookViews>
  <sheets>
    <sheet name="Anleitung" sheetId="1" r:id="rId1"/>
    <sheet name="Aktionsplan" sheetId="2" r:id="rId2"/>
    <sheet name="Dashboard" sheetId="3" r:id="rId3"/>
  </sheets>
  <definedNames>
    <definedName name="_xlnm._FilterDatabase" localSheetId="1" hidden="1">Aktionsplan!$A$5:$P$30</definedName>
    <definedName name="_xlnm.Print_Titles" localSheetId="1">Aktionsplan!$5:$5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42" i="3" l="1"/>
  <c r="G42" i="3"/>
  <c r="H41" i="3"/>
  <c r="G41" i="3"/>
  <c r="H40" i="3"/>
  <c r="G40" i="3"/>
  <c r="H39" i="3"/>
  <c r="G39" i="3"/>
  <c r="C39" i="3"/>
  <c r="H38" i="3"/>
  <c r="G38" i="3"/>
  <c r="C38" i="3"/>
  <c r="H37" i="3"/>
  <c r="G37" i="3"/>
  <c r="C37" i="3"/>
  <c r="H36" i="3"/>
  <c r="G36" i="3"/>
  <c r="C36" i="3"/>
  <c r="J11" i="3"/>
  <c r="F11" i="3"/>
  <c r="B11" i="3"/>
  <c r="J6" i="3"/>
  <c r="F6" i="3"/>
  <c r="B6" i="3"/>
  <c r="N30" i="2"/>
  <c r="K30" i="2"/>
  <c r="N29" i="2"/>
  <c r="K29" i="2"/>
  <c r="N28" i="2"/>
  <c r="K28" i="2"/>
  <c r="N27" i="2"/>
  <c r="K27" i="2"/>
  <c r="N26" i="2"/>
  <c r="K26" i="2"/>
  <c r="N25" i="2"/>
  <c r="K25" i="2"/>
  <c r="N24" i="2"/>
  <c r="K24" i="2"/>
  <c r="N23" i="2"/>
  <c r="K23" i="2"/>
  <c r="N22" i="2"/>
  <c r="K22" i="2"/>
  <c r="N21" i="2"/>
  <c r="K21" i="2"/>
  <c r="N20" i="2"/>
  <c r="K20" i="2"/>
  <c r="N19" i="2"/>
  <c r="K19" i="2"/>
  <c r="N18" i="2"/>
  <c r="K18" i="2"/>
  <c r="N17" i="2"/>
  <c r="K17" i="2"/>
  <c r="N16" i="2"/>
  <c r="K16" i="2"/>
  <c r="N15" i="2"/>
  <c r="K15" i="2"/>
  <c r="N14" i="2"/>
  <c r="K14" i="2"/>
  <c r="N13" i="2"/>
  <c r="K13" i="2"/>
  <c r="N12" i="2"/>
  <c r="K12" i="2"/>
  <c r="N11" i="2"/>
  <c r="K11" i="2"/>
  <c r="N10" i="2"/>
  <c r="K10" i="2"/>
  <c r="N9" i="2"/>
  <c r="K9" i="2"/>
  <c r="N8" i="2"/>
  <c r="K8" i="2"/>
  <c r="N7" i="2"/>
  <c r="K7" i="2"/>
  <c r="N6" i="2"/>
  <c r="K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5" authorId="0" shapeId="0" xr:uid="{00000000-0006-0000-0100-000001000000}">
      <text>
        <r>
          <rPr>
            <sz val="10"/>
            <rFont val="Arial"/>
            <family val="2"/>
          </rPr>
          <t>Dropdown mit Farblogik:
Nicht begonnen = Grau
In Bearbeitung = Amber
Abgeschlossen = Grün
Verzögert = Rot</t>
        </r>
      </text>
    </comment>
  </commentList>
</comments>
</file>

<file path=xl/sharedStrings.xml><?xml version="1.0" encoding="utf-8"?>
<sst xmlns="http://schemas.openxmlformats.org/spreadsheetml/2006/main" count="196" uniqueCount="138">
  <si>
    <t>AKTIONSPLAN — VORLAGE 2026</t>
  </si>
  <si>
    <t>1. Zweck dieser Vorlage</t>
  </si>
  <si>
    <t>Diese Arbeitsmappe dient als generische Vorlage zur Planung, Steuerung und Nachverfolgung von Maßnahmen jeder Art — unabhängig davon, ob es sich um ein Projekt, eine Abteilungsinitiative, einen Verbesserungsplan oder ein strategisches Vorhaben handelt. Sie verbindet eine strukturierte Erfassung von Zielen und Maßnahmen mit einer automatisch aktualisierten Management-Übersicht.</t>
  </si>
  <si>
    <t>2. Aufbau der Arbeitsmappe</t>
  </si>
  <si>
    <t>• Anleitung  —  diese Seite mit Erklärungen und Farblegende.
• Aktionsplan  —  die zentrale Arbeitstabelle mit allen Maßnahmen.
• Dashboard  —  automatisch berechnete Kennzahlen und Diagramme auf Basis der Tabelle „Aktionsplan“.</t>
  </si>
  <si>
    <t>3. Spaltenerklärung (Tabellenblatt „Aktionsplan“)</t>
  </si>
  <si>
    <t>Nr.:  Fortlaufende Nummerierung der Maßnahme.</t>
  </si>
  <si>
    <t>Handlungsfeld:  Kategorie bzw. Bereich, dem die Maßnahme zugeordnet ist (Dropdown).</t>
  </si>
  <si>
    <t>Ziel (SMART):  Das übergeordnete, möglichst spezifische und messbare Ziel.</t>
  </si>
  <si>
    <t>Maßnahme / Aktivität:  Der konkrete Schritt, mit dem das Ziel erreicht werden soll.</t>
  </si>
  <si>
    <t>Verantwortlich:  Person oder Team, das für die Umsetzung zuständig ist.</t>
  </si>
  <si>
    <t>Priorität:  Hoch / Mittel / Niedrig — steuert die farbliche Kennzeichnung (Dropdown).</t>
  </si>
  <si>
    <t>Startdatum / Fällig am:  Geplanter Beginn und verbindlicher Zieltermin der Maßnahme.</t>
  </si>
  <si>
    <t>Status:  Aktueller Umsetzungsstand (Dropdown, farblich hervorgehoben).</t>
  </si>
  <si>
    <t>Fortschritt (%):  Manuell gepflegter Erledigungsgrad, dargestellt als Fortschrittsbalken.</t>
  </si>
  <si>
    <t>Verbleibende Tage:  Berechnet automatisch den Abstand zum Zieltermin (rot = überfällig).</t>
  </si>
  <si>
    <t>Budget geplant / tatsächlich:  Kalkulierte und tatsächlich angefallene Kosten in EUR.</t>
  </si>
  <si>
    <t>Abweichung (EUR):  Automatische Differenz zwischen geplantem und tatsächlichem Budget.</t>
  </si>
  <si>
    <t>Ressourcen / Beteiligte:  Benötigte Ressourcen, Teams oder externe Partner.</t>
  </si>
  <si>
    <t>Anmerkungen:  Freitextfeld für Kontext, Hindernisse oder nächste Schritte.</t>
  </si>
  <si>
    <t>4. Farblegende</t>
  </si>
  <si>
    <t>Status</t>
  </si>
  <si>
    <t>Nicht begonnen</t>
  </si>
  <si>
    <t>In Bearbeitung</t>
  </si>
  <si>
    <t>Abgeschlossen</t>
  </si>
  <si>
    <t>Verzögert</t>
  </si>
  <si>
    <t>Priorität</t>
  </si>
  <si>
    <t>Hoch</t>
  </si>
  <si>
    <t>Mittel</t>
  </si>
  <si>
    <t>Niedrig</t>
  </si>
  <si>
    <t>5. Tipps zur Nutzung</t>
  </si>
  <si>
    <t>• Bitte nur die weiß hinterlegten Eingabespalten ändern; die Spalten „Verbleibende Tage“ und „Abweichung (EUR)“ enthalten Formeln und sollten nicht überschrieben werden.
• Neue Maßnahmen können einfach in einer der vorbereiteten Leerzeilen am Ende der Tabelle ergänzt werden — die Formeln sind dort bereits hinterlegt.
• Nutzen Sie die Dropdown-Listen für Handlungsfeld, Priorität und Status, um die automatische Farbgebung und das Dashboard korrekt zu befüllen.
• Das Dashboard aktualisiert sich automatisch — es sind keine manuellen Berechnungen nötig.
• Der Autofilter in der Kopfzeile des Aktionsplans ermöglicht das gezielte Filtern nach Verantwortlichkeit, Status oder Handlungsfeld.</t>
  </si>
  <si>
    <t>Abteilung / Projekt:</t>
  </si>
  <si>
    <t>Betriebliche Verbesserungsmaßnahmen</t>
  </si>
  <si>
    <t>Verantwortlich (gesamt):</t>
  </si>
  <si>
    <t>Referat Unternehmensentwicklung</t>
  </si>
  <si>
    <t>Planungszeitraum:</t>
  </si>
  <si>
    <t>01.01.2026 – 31.12.2026</t>
  </si>
  <si>
    <t>Stand:</t>
  </si>
  <si>
    <t>18.07.2026</t>
  </si>
  <si>
    <t>Nr.</t>
  </si>
  <si>
    <t>Handlungsfeld</t>
  </si>
  <si>
    <t>Ziel (SMART)</t>
  </si>
  <si>
    <t>Maßnahme / Aktivität</t>
  </si>
  <si>
    <t>Verantwortlich</t>
  </si>
  <si>
    <t>Startdatum</t>
  </si>
  <si>
    <t>Fällig am</t>
  </si>
  <si>
    <t>Fortschritt</t>
  </si>
  <si>
    <t>Verbleibende
Tage</t>
  </si>
  <si>
    <t>Budget
geplant (EUR)</t>
  </si>
  <si>
    <t>Kosten
tatsächlich (EUR)</t>
  </si>
  <si>
    <t>Abweichung
(EUR)</t>
  </si>
  <si>
    <t>Ressourcen / Beteiligte</t>
  </si>
  <si>
    <t>Anmerkungen</t>
  </si>
  <si>
    <t>Personalwesen</t>
  </si>
  <si>
    <t>Mitarbeiterfluktuation um 15 % senken</t>
  </si>
  <si>
    <t>Einführung eines strukturierten Onboarding-Programms für neue Mitarbeitende</t>
  </si>
  <si>
    <t>Sabine Hoffmann</t>
  </si>
  <si>
    <t>HR-Team, externer Trainer</t>
  </si>
  <si>
    <t>Feedbackrunden mit neuen Mitarbeitenden nach 30/60/90 Tagen</t>
  </si>
  <si>
    <t>IT &amp; Digitalisierung</t>
  </si>
  <si>
    <t>Digitalisierung interner Freigabeprozesse abschließen</t>
  </si>
  <si>
    <t>Einführung eines digitalen Workflow-Systems für Genehmigungen</t>
  </si>
  <si>
    <t>Markus Bettinger</t>
  </si>
  <si>
    <t>IT-Abteilung, Softwareanbieter</t>
  </si>
  <si>
    <t>Testphase mit Pilotabteilung im April durchgeführt</t>
  </si>
  <si>
    <t>Marketing &amp; Vertrieb</t>
  </si>
  <si>
    <t>Markenbekanntheit in der Zielregion um 20 % steigern</t>
  </si>
  <si>
    <t>Durchführung einer regionalen Multichannel-Kampagne</t>
  </si>
  <si>
    <t>Julia Ahrens</t>
  </si>
  <si>
    <t>Marketing-Team, externe Agentur</t>
  </si>
  <si>
    <t>Abstimmung mit Vertrieb zu Zielgruppen noch ausstehend</t>
  </si>
  <si>
    <t>Finanzen &amp; Controlling</t>
  </si>
  <si>
    <t>Liquiditätsplanung auf monatliche Rollierung umstellen</t>
  </si>
  <si>
    <t>Einführung eines rollierenden 12-Monats-Forecasts</t>
  </si>
  <si>
    <t>Thomas Reiniger</t>
  </si>
  <si>
    <t>Controlling</t>
  </si>
  <si>
    <t>Neues Format seit März erfolgreich in Nutzung</t>
  </si>
  <si>
    <t>Kundenservice</t>
  </si>
  <si>
    <t>Reaktionszeit auf Kundenanfragen auf unter 4 Std. senken</t>
  </si>
  <si>
    <t>Einführung eines Ticketing-Systems mit Priorisierung</t>
  </si>
  <si>
    <t>Nadine Kessler</t>
  </si>
  <si>
    <t>Kundenservice-Team, IT</t>
  </si>
  <si>
    <t>Verzögerung durch Anbieterwechsel, neuer Zieltermin in Abstimmung</t>
  </si>
  <si>
    <t>Qualitätsmanagement</t>
  </si>
  <si>
    <t>Reklamationsquote um 10 % reduzieren</t>
  </si>
  <si>
    <t>Einführung regelmäßiger Qualitätsaudits in der Produktion</t>
  </si>
  <si>
    <t>Frank Wieland</t>
  </si>
  <si>
    <t>QM-Team</t>
  </si>
  <si>
    <t>Auditplan befindet sich aktuell in Erstellung</t>
  </si>
  <si>
    <t>Nachhaltigkeit</t>
  </si>
  <si>
    <t>CO2-Fußabdruck des Fuhrparks messbar reduzieren</t>
  </si>
  <si>
    <t>Umstellung von 30 % der Firmenfahrzeuge auf Elektroantrieb</t>
  </si>
  <si>
    <t>Claudia Winter</t>
  </si>
  <si>
    <t>Fuhrparkmanagement, Einkauf</t>
  </si>
  <si>
    <t>Erste drei Fahrzeuge bereits bestellt</t>
  </si>
  <si>
    <t>Interne Weiterbildungsquote erhöhen</t>
  </si>
  <si>
    <t>Aufbau eines internen Schulungskatalogs mit Pflicht- und Wahlmodulen</t>
  </si>
  <si>
    <t>HR, Fachbereiche</t>
  </si>
  <si>
    <t>Bedarfsabfrage bei Führungskräften geplant</t>
  </si>
  <si>
    <t>IT-Sicherheitsniveau auf aktuellen Stand bringen</t>
  </si>
  <si>
    <t>Durchführung einer unternehmensweiten Cybersicherheitsschulung</t>
  </si>
  <si>
    <t>IT-Sicherheit, externer Anbieter</t>
  </si>
  <si>
    <t>Schulung für 100 % der Belegschaft abgeschlossen</t>
  </si>
  <si>
    <t>Kundenbindung durch Empfehlungsprogramm stärken</t>
  </si>
  <si>
    <t>Einführung eines strukturierten Kundenempfehlungsprogramms</t>
  </si>
  <si>
    <t>Marketing, Vertrieb</t>
  </si>
  <si>
    <t>Konzept in Abstimmung mit Vertriebsleitung</t>
  </si>
  <si>
    <t>Prozesskosten im Einkauf senken</t>
  </si>
  <si>
    <t>Bündelung von Bestellungen über zentrale Rahmenverträge</t>
  </si>
  <si>
    <t>Einkauf, Controlling</t>
  </si>
  <si>
    <t>Verhandlungen mit drei Hauptlieferanten laufen</t>
  </si>
  <si>
    <t>Kundenzufriedenheit (NPS) um 8 Punkte steigern</t>
  </si>
  <si>
    <t>Einführung regelmäßiger Kundenzufriedenheitsbefragungen</t>
  </si>
  <si>
    <t>Erste Befragungswelle im Mai versendet</t>
  </si>
  <si>
    <t>Zertifizierung nach aktuellem Standard erneuern</t>
  </si>
  <si>
    <t>Vorbereitung und Durchführung des Re-Zertifizierungsaudits</t>
  </si>
  <si>
    <t>QM-Team, externer Auditor</t>
  </si>
  <si>
    <t>Zertifikat erfolgreich erneuert</t>
  </si>
  <si>
    <t>Papierverbrauch in der Verwaltung deutlich reduzieren</t>
  </si>
  <si>
    <t>Umstellung auf digitale Rechnungsstellung und Archivierung</t>
  </si>
  <si>
    <t>Verwaltung, IT</t>
  </si>
  <si>
    <t>Verzögert durch Abstimmung zur GoBD-konformen Ablage</t>
  </si>
  <si>
    <t>DASHBOARD — ÜBERSICHT AKTIONSPLAN 2026</t>
  </si>
  <si>
    <t>Automatisch berechnete Kennzahlen auf Basis des Tabellenblatts „Aktionsplan“ — Stand: 18.07.2026</t>
  </si>
  <si>
    <t>MASSNAHMEN GESAMT</t>
  </si>
  <si>
    <t>ABGESCHLOSSEN</t>
  </si>
  <si>
    <t>IN BEARBEITUNG</t>
  </si>
  <si>
    <t>ÜBERFÄLLIG (Termin überschritten)</t>
  </si>
  <si>
    <t>Ø FORTSCHRITT</t>
  </si>
  <si>
    <t>BUDGETABWEICHUNG GESAMT</t>
  </si>
  <si>
    <t>Statusverteilung der Maßnahmen</t>
  </si>
  <si>
    <t>Budget je Handlungsfeld: geplant vs. tatsächlich</t>
  </si>
  <si>
    <t>Datengrundlage der Diagramme (automatisch berechnet — bitte nicht manuell ändern)</t>
  </si>
  <si>
    <t>Anzahl</t>
  </si>
  <si>
    <t>Budget geplant</t>
  </si>
  <si>
    <t>Kosten tatsächlich</t>
  </si>
  <si>
    <t>AKTIONSPLAN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</si>
</sst>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quot; €&quot;"/>
  </numFmts>
  <fonts count="20" x14ac:knownFonts="1">
    <font>
      <sz val="11"/>
      <color theme="1"/>
      <name val="Calibri"/>
      <family val="2"/>
      <charset val="1"/>
    </font>
    <font>
      <b/>
      <sz val="22"/>
      <color rgb="FFFFFFFF"/>
      <name val="Calibri"/>
      <charset val="1"/>
    </font>
    <font>
      <b/>
      <sz val="13"/>
      <color rgb="FF1B3A4B"/>
      <name val="Calibri"/>
      <charset val="1"/>
    </font>
    <font>
      <sz val="11"/>
      <color rgb="FF333333"/>
      <name val="Calibri"/>
      <charset val="1"/>
    </font>
    <font>
      <sz val="10.5"/>
      <color rgb="FF333333"/>
      <name val="Calibri"/>
      <charset val="1"/>
    </font>
    <font>
      <b/>
      <sz val="11"/>
      <color rgb="FF1B3A4B"/>
      <name val="Calibri"/>
      <charset val="1"/>
    </font>
    <font>
      <b/>
      <sz val="10.5"/>
      <color rgb="FFFFFFFF"/>
      <name val="Calibri"/>
      <charset val="1"/>
    </font>
    <font>
      <b/>
      <sz val="10.5"/>
      <color rgb="FF1B3A4B"/>
      <name val="Calibri"/>
      <charset val="1"/>
    </font>
    <font>
      <b/>
      <sz val="20"/>
      <color rgb="FFFFFFFF"/>
      <name val="Calibri"/>
      <charset val="1"/>
    </font>
    <font>
      <b/>
      <sz val="9.5"/>
      <color rgb="FF5B6B73"/>
      <name val="Calibri"/>
      <charset val="1"/>
    </font>
    <font>
      <i/>
      <sz val="9.5"/>
      <color rgb="FF1B3A4B"/>
      <name val="Calibri"/>
      <charset val="1"/>
    </font>
    <font>
      <b/>
      <sz val="10"/>
      <color rgb="FFFFFFFF"/>
      <name val="Calibri"/>
      <charset val="1"/>
    </font>
    <font>
      <sz val="10"/>
      <color rgb="FF2A2A2A"/>
      <name val="Calibri"/>
      <charset val="1"/>
    </font>
    <font>
      <sz val="10"/>
      <name val="Arial"/>
      <family val="2"/>
    </font>
    <font>
      <i/>
      <sz val="10"/>
      <color rgb="FF5B6B73"/>
      <name val="Calibri"/>
      <charset val="1"/>
    </font>
    <font>
      <b/>
      <sz val="26"/>
      <color rgb="FFC98B3E"/>
      <name val="Calibri"/>
      <charset val="1"/>
    </font>
    <font>
      <b/>
      <sz val="9.5"/>
      <color rgb="FF1B3A4B"/>
      <name val="Calibri"/>
      <charset val="1"/>
    </font>
    <font>
      <b/>
      <sz val="26"/>
      <color rgb="FFC1584C"/>
      <name val="Calibri"/>
      <charset val="1"/>
    </font>
    <font>
      <b/>
      <sz val="12"/>
      <color rgb="FF1B3A4B"/>
      <name val="Calibri"/>
      <charset val="1"/>
    </font>
    <font>
      <i/>
      <sz val="9.5"/>
      <color rgb="FF5B6B73"/>
      <name val="Calibri"/>
      <charset val="1"/>
    </font>
  </fonts>
  <fills count="13">
    <fill>
      <patternFill patternType="none"/>
    </fill>
    <fill>
      <patternFill patternType="gray125"/>
    </fill>
    <fill>
      <patternFill patternType="solid">
        <fgColor rgb="FF12293A"/>
        <bgColor rgb="FF2A2A2A"/>
      </patternFill>
    </fill>
    <fill>
      <patternFill patternType="solid">
        <fgColor rgb="FFC98B3E"/>
        <bgColor rgb="FFD9A441"/>
      </patternFill>
    </fill>
    <fill>
      <patternFill patternType="solid">
        <fgColor rgb="FFEFEAE1"/>
        <bgColor rgb="FFF7F5F1"/>
      </patternFill>
    </fill>
    <fill>
      <patternFill patternType="solid">
        <fgColor rgb="FF9AA5B1"/>
        <bgColor rgb="FF8FAF8A"/>
      </patternFill>
    </fill>
    <fill>
      <patternFill patternType="solid">
        <fgColor rgb="FFD9A441"/>
        <bgColor rgb="FFC98B3E"/>
      </patternFill>
    </fill>
    <fill>
      <patternFill patternType="solid">
        <fgColor rgb="FF6E9075"/>
        <bgColor rgb="FF878787"/>
      </patternFill>
    </fill>
    <fill>
      <patternFill patternType="solid">
        <fgColor rgb="FFC1584C"/>
        <bgColor rgb="FF993366"/>
      </patternFill>
    </fill>
    <fill>
      <patternFill patternType="solid">
        <fgColor rgb="FF8FAF8A"/>
        <bgColor rgb="FF9AA5B1"/>
      </patternFill>
    </fill>
    <fill>
      <patternFill patternType="solid">
        <fgColor rgb="FFFFFFFF"/>
        <bgColor rgb="FFF9F9F9"/>
      </patternFill>
    </fill>
    <fill>
      <patternFill patternType="solid">
        <fgColor rgb="FF1B3A4B"/>
        <bgColor rgb="FF12293A"/>
      </patternFill>
    </fill>
    <fill>
      <patternFill patternType="solid">
        <fgColor rgb="FFF7F5F1"/>
        <bgColor rgb="FFF9F9F9"/>
      </patternFill>
    </fill>
  </fills>
  <borders count="2">
    <border>
      <left/>
      <right/>
      <top/>
      <bottom/>
      <diagonal/>
    </border>
    <border>
      <left style="thin">
        <color rgb="FFD8D2C4"/>
      </left>
      <right style="thin">
        <color rgb="FFD8D2C4"/>
      </right>
      <top style="thin">
        <color rgb="FFD8D2C4"/>
      </top>
      <bottom style="thin">
        <color rgb="FFD8D2C4"/>
      </bottom>
      <diagonal/>
    </border>
  </borders>
  <cellStyleXfs count="1">
    <xf numFmtId="0" fontId="0" fillId="0" borderId="0"/>
  </cellStyleXfs>
  <cellXfs count="40">
    <xf numFmtId="0" fontId="0" fillId="0" borderId="0" xfId="0"/>
    <xf numFmtId="0" fontId="0" fillId="3" borderId="0" xfId="0" applyFill="1"/>
    <xf numFmtId="0" fontId="6" fillId="5" borderId="0" xfId="0" applyFont="1" applyFill="1" applyAlignment="1">
      <alignment horizontal="left" vertical="center" wrapText="1"/>
    </xf>
    <xf numFmtId="0" fontId="6" fillId="6" borderId="0" xfId="0" applyFont="1" applyFill="1" applyAlignment="1">
      <alignment horizontal="left" vertical="center" wrapText="1"/>
    </xf>
    <xf numFmtId="0" fontId="6" fillId="7" borderId="0" xfId="0" applyFont="1" applyFill="1" applyAlignment="1">
      <alignment horizontal="left" vertical="center" wrapText="1"/>
    </xf>
    <xf numFmtId="0" fontId="6" fillId="8" borderId="0" xfId="0" applyFont="1" applyFill="1" applyAlignment="1">
      <alignment horizontal="left" vertical="center" wrapText="1"/>
    </xf>
    <xf numFmtId="0" fontId="7" fillId="9" borderId="0" xfId="0" applyFont="1" applyFill="1" applyAlignment="1">
      <alignment horizontal="left" vertical="center" wrapText="1"/>
    </xf>
    <xf numFmtId="0" fontId="9" fillId="0" borderId="0" xfId="0" applyFont="1" applyAlignment="1">
      <alignment horizontal="left" vertical="center"/>
    </xf>
    <xf numFmtId="0" fontId="0" fillId="10" borderId="0" xfId="0" applyFill="1"/>
    <xf numFmtId="0" fontId="11" fillId="11"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wrapText="1"/>
    </xf>
    <xf numFmtId="164" fontId="12" fillId="10" borderId="1" xfId="0" applyNumberFormat="1" applyFont="1" applyFill="1" applyBorder="1" applyAlignment="1">
      <alignment horizontal="center" vertical="center"/>
    </xf>
    <xf numFmtId="9" fontId="12" fillId="10" borderId="1" xfId="0" applyNumberFormat="1" applyFont="1" applyFill="1" applyBorder="1" applyAlignment="1">
      <alignment horizontal="center" vertical="center"/>
    </xf>
    <xf numFmtId="165" fontId="12" fillId="10" borderId="1" xfId="0" applyNumberFormat="1" applyFont="1" applyFill="1" applyBorder="1" applyAlignment="1">
      <alignment horizontal="center" vertical="center"/>
    </xf>
    <xf numFmtId="0" fontId="12" fillId="12" borderId="1" xfId="0" applyFont="1" applyFill="1" applyBorder="1" applyAlignment="1">
      <alignment horizontal="center" vertical="center"/>
    </xf>
    <xf numFmtId="0" fontId="12" fillId="12" borderId="1" xfId="0" applyFont="1" applyFill="1" applyBorder="1" applyAlignment="1">
      <alignment horizontal="left" vertical="center" wrapText="1"/>
    </xf>
    <xf numFmtId="164" fontId="12" fillId="12" borderId="1" xfId="0" applyNumberFormat="1" applyFont="1" applyFill="1" applyBorder="1" applyAlignment="1">
      <alignment horizontal="center" vertical="center"/>
    </xf>
    <xf numFmtId="9" fontId="12" fillId="12" borderId="1" xfId="0" applyNumberFormat="1" applyFont="1" applyFill="1" applyBorder="1" applyAlignment="1">
      <alignment horizontal="center" vertical="center"/>
    </xf>
    <xf numFmtId="165" fontId="12" fillId="12" borderId="1" xfId="0" applyNumberFormat="1" applyFont="1" applyFill="1" applyBorder="1" applyAlignment="1">
      <alignment horizontal="center" vertical="center"/>
    </xf>
    <xf numFmtId="0" fontId="11" fillId="11" borderId="0" xfId="0" applyFont="1" applyFill="1" applyAlignment="1">
      <alignment horizontal="center" vertical="center"/>
    </xf>
    <xf numFmtId="0" fontId="11" fillId="11" borderId="0" xfId="0" applyFont="1" applyFill="1" applyAlignment="1">
      <alignment horizontal="center" vertical="center" wrapText="1"/>
    </xf>
    <xf numFmtId="0" fontId="12" fillId="0" borderId="0" xfId="0" applyFont="1" applyAlignment="1">
      <alignment horizontal="left"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8" fillId="2" borderId="0" xfId="0" applyFont="1" applyFill="1" applyAlignment="1">
      <alignment horizontal="left" vertical="center" indent="1"/>
    </xf>
    <xf numFmtId="0" fontId="10" fillId="4" borderId="0" xfId="0" applyFont="1" applyFill="1" applyAlignment="1">
      <alignment horizontal="left" vertical="center" indent="1"/>
    </xf>
    <xf numFmtId="0" fontId="2" fillId="4" borderId="0" xfId="0" applyFont="1" applyFill="1" applyAlignment="1">
      <alignment horizontal="left" vertical="center" indent="1"/>
    </xf>
    <xf numFmtId="0" fontId="5" fillId="0" borderId="0" xfId="0" applyFont="1"/>
    <xf numFmtId="0" fontId="3" fillId="0" borderId="0" xfId="0" applyFont="1" applyAlignment="1">
      <alignment horizontal="left" vertical="center" wrapText="1"/>
    </xf>
    <xf numFmtId="0" fontId="4" fillId="0" borderId="0" xfId="0" applyFont="1" applyAlignment="1">
      <alignment horizontal="left" vertical="center" wrapText="1"/>
    </xf>
    <xf numFmtId="0" fontId="1" fillId="2" borderId="0" xfId="0" applyFont="1" applyFill="1" applyAlignment="1">
      <alignment horizontal="left" vertical="center" indent="2"/>
    </xf>
    <xf numFmtId="0" fontId="19" fillId="0" borderId="0" xfId="0" applyFont="1"/>
    <xf numFmtId="0" fontId="16" fillId="12" borderId="1" xfId="0" applyFont="1" applyFill="1" applyBorder="1" applyAlignment="1">
      <alignment horizontal="center" vertical="center" wrapText="1"/>
    </xf>
    <xf numFmtId="0" fontId="18" fillId="0" borderId="0" xfId="0" applyFont="1"/>
    <xf numFmtId="0" fontId="17" fillId="12" borderId="1" xfId="0" applyFont="1" applyFill="1" applyBorder="1" applyAlignment="1">
      <alignment horizontal="center" vertical="center"/>
    </xf>
    <xf numFmtId="9" fontId="15" fillId="12" borderId="1" xfId="0" applyNumberFormat="1" applyFont="1" applyFill="1" applyBorder="1" applyAlignment="1">
      <alignment horizontal="center" vertical="center"/>
    </xf>
    <xf numFmtId="165" fontId="15" fillId="12" borderId="1" xfId="0" applyNumberFormat="1" applyFont="1" applyFill="1" applyBorder="1" applyAlignment="1">
      <alignment horizontal="center" vertical="center"/>
    </xf>
    <xf numFmtId="0" fontId="14" fillId="0" borderId="0" xfId="0" applyFont="1"/>
    <xf numFmtId="0" fontId="15" fillId="12" borderId="1" xfId="0" applyFont="1" applyFill="1" applyBorder="1" applyAlignment="1">
      <alignment horizontal="center" vertical="center"/>
    </xf>
  </cellXfs>
  <cellStyles count="1">
    <cellStyle name="Standard" xfId="0" builtinId="0"/>
  </cellStyles>
  <dxfs count="8">
    <dxf>
      <font>
        <b/>
        <color rgb="FFFFFFFF"/>
        <name val="Calibri"/>
        <charset val="1"/>
      </font>
      <fill>
        <patternFill>
          <bgColor rgb="FFC1584C"/>
        </patternFill>
      </fill>
    </dxf>
    <dxf>
      <font>
        <b/>
        <color rgb="FFFFFFFF"/>
        <name val="Calibri"/>
        <charset val="1"/>
      </font>
      <fill>
        <patternFill>
          <bgColor rgb="FFC1584C"/>
        </patternFill>
      </fill>
    </dxf>
    <dxf>
      <font>
        <b/>
        <color rgb="FFFFFFFF"/>
        <name val="Calibri"/>
        <charset val="1"/>
      </font>
      <fill>
        <patternFill>
          <bgColor rgb="FF6E9075"/>
        </patternFill>
      </fill>
    </dxf>
    <dxf>
      <font>
        <b/>
        <color rgb="FFFFFFFF"/>
        <name val="Calibri"/>
        <charset val="1"/>
      </font>
      <fill>
        <patternFill>
          <bgColor rgb="FFD9A441"/>
        </patternFill>
      </fill>
    </dxf>
    <dxf>
      <font>
        <b/>
        <color rgb="FFFFFFFF"/>
        <name val="Calibri"/>
        <charset val="1"/>
      </font>
      <fill>
        <patternFill>
          <bgColor rgb="FF9AA5B1"/>
        </patternFill>
      </fill>
    </dxf>
    <dxf>
      <font>
        <b/>
        <color rgb="FF1B3A4B"/>
        <name val="Calibri"/>
        <charset val="1"/>
      </font>
      <fill>
        <patternFill>
          <bgColor rgb="FF8FAF8A"/>
        </patternFill>
      </fill>
    </dxf>
    <dxf>
      <font>
        <b/>
        <color rgb="FFFFFFFF"/>
        <name val="Calibri"/>
        <charset val="1"/>
      </font>
      <fill>
        <patternFill>
          <bgColor rgb="FFD9A441"/>
        </patternFill>
      </fill>
    </dxf>
    <dxf>
      <font>
        <b/>
        <color rgb="FFFFFFFF"/>
        <name val="Calibri"/>
        <charset val="1"/>
      </font>
      <fill>
        <patternFill>
          <bgColor rgb="FFC1584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8D2C4"/>
      <rgbColor rgb="FF878787"/>
      <rgbColor rgb="FF8FAF8A"/>
      <rgbColor rgb="FFC1584C"/>
      <rgbColor rgb="FFF7F5F1"/>
      <rgbColor rgb="FFF9F9F9"/>
      <rgbColor rgb="FF660066"/>
      <rgbColor rgb="FFC98B3E"/>
      <rgbColor rgb="FF0066CC"/>
      <rgbColor rgb="FFD9D9D9"/>
      <rgbColor rgb="FF000080"/>
      <rgbColor rgb="FFFF00FF"/>
      <rgbColor rgb="FFFFFF00"/>
      <rgbColor rgb="FF00FFFF"/>
      <rgbColor rgb="FF800080"/>
      <rgbColor rgb="FF800000"/>
      <rgbColor rgb="FF008080"/>
      <rgbColor rgb="FF0000FF"/>
      <rgbColor rgb="FF00CCFF"/>
      <rgbColor rgb="FFCCFFFF"/>
      <rgbColor rgb="FFEFEAE1"/>
      <rgbColor rgb="FFFFFF99"/>
      <rgbColor rgb="FF99CCFF"/>
      <rgbColor rgb="FFFF99CC"/>
      <rgbColor rgb="FFCC99FF"/>
      <rgbColor rgb="FFFFCC99"/>
      <rgbColor rgb="FF4F81BD"/>
      <rgbColor rgb="FF33CCCC"/>
      <rgbColor rgb="FF99CC00"/>
      <rgbColor rgb="FFFFCC00"/>
      <rgbColor rgb="FFD9A441"/>
      <rgbColor rgb="FFFF6600"/>
      <rgbColor rgb="FF5B6B73"/>
      <rgbColor rgb="FF9AA5B1"/>
      <rgbColor rgb="FF1B3A4B"/>
      <rgbColor rgb="FF6E9075"/>
      <rgbColor rgb="FF12293A"/>
      <rgbColor rgb="FF2A2A2A"/>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Statusverteilung</a:t>
            </a:r>
          </a:p>
        </c:rich>
      </c:tx>
      <c:overlay val="0"/>
      <c:spPr>
        <a:noFill/>
        <a:ln w="0">
          <a:noFill/>
        </a:ln>
      </c:spPr>
    </c:title>
    <c:autoTitleDeleted val="0"/>
    <c:plotArea>
      <c:layout/>
      <c:pieChart>
        <c:varyColors val="1"/>
        <c:ser>
          <c:idx val="0"/>
          <c:order val="0"/>
          <c:tx>
            <c:strRef>
              <c:f>Dashboard!$C$35</c:f>
              <c:strCache>
                <c:ptCount val="1"/>
                <c:pt idx="0">
                  <c:v>Anzahl</c:v>
                </c:pt>
              </c:strCache>
            </c:strRef>
          </c:tx>
          <c:spPr>
            <a:solidFill>
              <a:srgbClr val="4F81BD"/>
            </a:solidFill>
            <a:ln w="0">
              <a:noFill/>
            </a:ln>
          </c:spPr>
          <c:dPt>
            <c:idx val="0"/>
            <c:bubble3D val="0"/>
            <c:spPr>
              <a:solidFill>
                <a:srgbClr val="9AA5B1"/>
              </a:solidFill>
              <a:ln w="0">
                <a:noFill/>
              </a:ln>
            </c:spPr>
            <c:extLst>
              <c:ext xmlns:c16="http://schemas.microsoft.com/office/drawing/2014/chart" uri="{C3380CC4-5D6E-409C-BE32-E72D297353CC}">
                <c16:uniqueId val="{00000001-669D-4A09-8D82-96642C57FE1B}"/>
              </c:ext>
            </c:extLst>
          </c:dPt>
          <c:dPt>
            <c:idx val="1"/>
            <c:bubble3D val="0"/>
            <c:spPr>
              <a:solidFill>
                <a:srgbClr val="D9A441"/>
              </a:solidFill>
              <a:ln w="0">
                <a:noFill/>
              </a:ln>
            </c:spPr>
            <c:extLst>
              <c:ext xmlns:c16="http://schemas.microsoft.com/office/drawing/2014/chart" uri="{C3380CC4-5D6E-409C-BE32-E72D297353CC}">
                <c16:uniqueId val="{00000003-669D-4A09-8D82-96642C57FE1B}"/>
              </c:ext>
            </c:extLst>
          </c:dPt>
          <c:dPt>
            <c:idx val="2"/>
            <c:bubble3D val="0"/>
            <c:spPr>
              <a:solidFill>
                <a:srgbClr val="6E9075"/>
              </a:solidFill>
              <a:ln w="0">
                <a:noFill/>
              </a:ln>
            </c:spPr>
            <c:extLst>
              <c:ext xmlns:c16="http://schemas.microsoft.com/office/drawing/2014/chart" uri="{C3380CC4-5D6E-409C-BE32-E72D297353CC}">
                <c16:uniqueId val="{00000005-669D-4A09-8D82-96642C57FE1B}"/>
              </c:ext>
            </c:extLst>
          </c:dPt>
          <c:dPt>
            <c:idx val="3"/>
            <c:bubble3D val="0"/>
            <c:spPr>
              <a:solidFill>
                <a:srgbClr val="C1584C"/>
              </a:solidFill>
              <a:ln w="0">
                <a:noFill/>
              </a:ln>
            </c:spPr>
            <c:extLst>
              <c:ext xmlns:c16="http://schemas.microsoft.com/office/drawing/2014/chart" uri="{C3380CC4-5D6E-409C-BE32-E72D297353CC}">
                <c16:uniqueId val="{00000007-669D-4A09-8D82-96642C57FE1B}"/>
              </c:ext>
            </c:extLst>
          </c:dPt>
          <c:dLbls>
            <c:dLbl>
              <c:idx val="0"/>
              <c:spPr/>
              <c:txPr>
                <a:bodyPr wrap="square"/>
                <a:lstStyle/>
                <a:p>
                  <a:pPr>
                    <a:defRPr sz="1000" b="0" strike="noStrike" spc="-1">
                      <a:solidFill>
                        <a:srgbClr val="000000"/>
                      </a:solidFill>
                      <a:latin typeface="Calibri"/>
                    </a:defRPr>
                  </a:pPr>
                  <a:endParaRPr lang="de-DE"/>
                </a:p>
              </c:txPr>
              <c:dLblPos val="bestFit"/>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1-669D-4A09-8D82-96642C57FE1B}"/>
                </c:ext>
              </c:extLst>
            </c:dLbl>
            <c:dLbl>
              <c:idx val="1"/>
              <c:spPr/>
              <c:txPr>
                <a:bodyPr wrap="square"/>
                <a:lstStyle/>
                <a:p>
                  <a:pPr>
                    <a:defRPr sz="1000" b="0" strike="noStrike" spc="-1">
                      <a:solidFill>
                        <a:srgbClr val="000000"/>
                      </a:solidFill>
                      <a:latin typeface="Calibri"/>
                    </a:defRPr>
                  </a:pPr>
                  <a:endParaRPr lang="de-DE"/>
                </a:p>
              </c:txPr>
              <c:dLblPos val="bestFit"/>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3-669D-4A09-8D82-96642C57FE1B}"/>
                </c:ext>
              </c:extLst>
            </c:dLbl>
            <c:dLbl>
              <c:idx val="2"/>
              <c:spPr/>
              <c:txPr>
                <a:bodyPr wrap="square"/>
                <a:lstStyle/>
                <a:p>
                  <a:pPr>
                    <a:defRPr sz="1000" b="0" strike="noStrike" spc="-1">
                      <a:solidFill>
                        <a:srgbClr val="000000"/>
                      </a:solidFill>
                      <a:latin typeface="Calibri"/>
                    </a:defRPr>
                  </a:pPr>
                  <a:endParaRPr lang="de-DE"/>
                </a:p>
              </c:txPr>
              <c:dLblPos val="bestFit"/>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5-669D-4A09-8D82-96642C57FE1B}"/>
                </c:ext>
              </c:extLst>
            </c:dLbl>
            <c:dLbl>
              <c:idx val="3"/>
              <c:spPr/>
              <c:txPr>
                <a:bodyPr wrap="square"/>
                <a:lstStyle/>
                <a:p>
                  <a:pPr>
                    <a:defRPr sz="1000" b="0" strike="noStrike" spc="-1">
                      <a:solidFill>
                        <a:srgbClr val="000000"/>
                      </a:solidFill>
                      <a:latin typeface="Calibri"/>
                    </a:defRPr>
                  </a:pPr>
                  <a:endParaRPr lang="de-DE"/>
                </a:p>
              </c:txPr>
              <c:dLblPos val="bestFit"/>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7-669D-4A09-8D82-96642C57FE1B}"/>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1"/>
            <c:showVal val="1"/>
            <c:showCatName val="1"/>
            <c:showSerName val="1"/>
            <c:showPercent val="1"/>
            <c:showBubbleSize val="1"/>
            <c:separator>; </c:separator>
            <c:showLeaderLines val="1"/>
            <c:extLst>
              <c:ext xmlns:c15="http://schemas.microsoft.com/office/drawing/2012/chart" uri="{CE6537A1-D6FC-4f65-9D91-7224C49458BB}"/>
            </c:extLst>
          </c:dLbls>
          <c:cat>
            <c:strRef>
              <c:f>Dashboard!$B$36:$B$39</c:f>
              <c:strCache>
                <c:ptCount val="4"/>
                <c:pt idx="0">
                  <c:v>Nicht begonnen</c:v>
                </c:pt>
                <c:pt idx="1">
                  <c:v>In Bearbeitung</c:v>
                </c:pt>
                <c:pt idx="2">
                  <c:v>Abgeschlossen</c:v>
                </c:pt>
                <c:pt idx="3">
                  <c:v>Verzögert</c:v>
                </c:pt>
              </c:strCache>
            </c:strRef>
          </c:cat>
          <c:val>
            <c:numRef>
              <c:f>Dashboard!$C$36:$C$39</c:f>
              <c:numCache>
                <c:formatCode>General</c:formatCode>
                <c:ptCount val="4"/>
                <c:pt idx="0">
                  <c:v>4</c:v>
                </c:pt>
                <c:pt idx="1">
                  <c:v>5</c:v>
                </c:pt>
                <c:pt idx="2">
                  <c:v>3</c:v>
                </c:pt>
                <c:pt idx="3">
                  <c:v>2</c:v>
                </c:pt>
              </c:numCache>
            </c:numRef>
          </c:val>
          <c:extLst>
            <c:ext xmlns:c16="http://schemas.microsoft.com/office/drawing/2014/chart" uri="{C3380CC4-5D6E-409C-BE32-E72D297353CC}">
              <c16:uniqueId val="{00000008-669D-4A09-8D82-96642C57FE1B}"/>
            </c:ext>
          </c:extLst>
        </c:ser>
        <c:dLbls>
          <c:showLegendKey val="0"/>
          <c:showVal val="0"/>
          <c:showCatName val="0"/>
          <c:showSerName val="0"/>
          <c:showPercent val="0"/>
          <c:showBubbleSize val="0"/>
          <c:showLeaderLines val="1"/>
        </c:dLbls>
        <c:firstSliceAng val="0"/>
      </c:pieChart>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de-DE"/>
        </a:p>
      </c:txPr>
    </c:legend>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Budget je Handlungsfeld</a:t>
            </a:r>
          </a:p>
        </c:rich>
      </c:tx>
      <c:overlay val="0"/>
      <c:spPr>
        <a:noFill/>
        <a:ln w="0">
          <a:noFill/>
        </a:ln>
      </c:spPr>
    </c:title>
    <c:autoTitleDeleted val="0"/>
    <c:plotArea>
      <c:layout/>
      <c:barChart>
        <c:barDir val="col"/>
        <c:grouping val="clustered"/>
        <c:varyColors val="0"/>
        <c:ser>
          <c:idx val="0"/>
          <c:order val="0"/>
          <c:tx>
            <c:strRef>
              <c:f>Dashboard!$G$35</c:f>
              <c:strCache>
                <c:ptCount val="1"/>
                <c:pt idx="0">
                  <c:v>Budget geplant</c:v>
                </c:pt>
              </c:strCache>
            </c:strRef>
          </c:tx>
          <c:spPr>
            <a:solidFill>
              <a:srgbClr val="C98B3E"/>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Dashboard!$F$36:$F$42</c:f>
              <c:strCache>
                <c:ptCount val="7"/>
                <c:pt idx="0">
                  <c:v>Personalwesen</c:v>
                </c:pt>
                <c:pt idx="1">
                  <c:v>IT &amp; Digitalisierung</c:v>
                </c:pt>
                <c:pt idx="2">
                  <c:v>Marketing &amp; Vertrieb</c:v>
                </c:pt>
                <c:pt idx="3">
                  <c:v>Finanzen &amp; Controlling</c:v>
                </c:pt>
                <c:pt idx="4">
                  <c:v>Kundenservice</c:v>
                </c:pt>
                <c:pt idx="5">
                  <c:v>Qualitätsmanagement</c:v>
                </c:pt>
                <c:pt idx="6">
                  <c:v>Nachhaltigkeit</c:v>
                </c:pt>
              </c:strCache>
            </c:strRef>
          </c:cat>
          <c:val>
            <c:numRef>
              <c:f>Dashboard!$G$36:$G$42</c:f>
              <c:numCache>
                <c:formatCode>#,##0" €"</c:formatCode>
                <c:ptCount val="7"/>
                <c:pt idx="0">
                  <c:v>20000</c:v>
                </c:pt>
                <c:pt idx="1">
                  <c:v>18000</c:v>
                </c:pt>
                <c:pt idx="2">
                  <c:v>32000</c:v>
                </c:pt>
                <c:pt idx="3">
                  <c:v>6000</c:v>
                </c:pt>
                <c:pt idx="4">
                  <c:v>9000</c:v>
                </c:pt>
                <c:pt idx="5">
                  <c:v>11000</c:v>
                </c:pt>
                <c:pt idx="6">
                  <c:v>45000</c:v>
                </c:pt>
              </c:numCache>
            </c:numRef>
          </c:val>
          <c:extLst>
            <c:ext xmlns:c16="http://schemas.microsoft.com/office/drawing/2014/chart" uri="{C3380CC4-5D6E-409C-BE32-E72D297353CC}">
              <c16:uniqueId val="{00000000-3DA8-4343-9B2E-09A11CD1A789}"/>
            </c:ext>
          </c:extLst>
        </c:ser>
        <c:ser>
          <c:idx val="1"/>
          <c:order val="1"/>
          <c:tx>
            <c:strRef>
              <c:f>Dashboard!$H$35</c:f>
              <c:strCache>
                <c:ptCount val="1"/>
                <c:pt idx="0">
                  <c:v>Kosten tatsächlich</c:v>
                </c:pt>
              </c:strCache>
            </c:strRef>
          </c:tx>
          <c:spPr>
            <a:solidFill>
              <a:srgbClr val="1B3A4B"/>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Dashboard!$F$36:$F$42</c:f>
              <c:strCache>
                <c:ptCount val="7"/>
                <c:pt idx="0">
                  <c:v>Personalwesen</c:v>
                </c:pt>
                <c:pt idx="1">
                  <c:v>IT &amp; Digitalisierung</c:v>
                </c:pt>
                <c:pt idx="2">
                  <c:v>Marketing &amp; Vertrieb</c:v>
                </c:pt>
                <c:pt idx="3">
                  <c:v>Finanzen &amp; Controlling</c:v>
                </c:pt>
                <c:pt idx="4">
                  <c:v>Kundenservice</c:v>
                </c:pt>
                <c:pt idx="5">
                  <c:v>Qualitätsmanagement</c:v>
                </c:pt>
                <c:pt idx="6">
                  <c:v>Nachhaltigkeit</c:v>
                </c:pt>
              </c:strCache>
            </c:strRef>
          </c:cat>
          <c:val>
            <c:numRef>
              <c:f>Dashboard!$H$36:$H$42</c:f>
              <c:numCache>
                <c:formatCode>#,##0" €"</c:formatCode>
                <c:ptCount val="7"/>
                <c:pt idx="0">
                  <c:v>3200</c:v>
                </c:pt>
                <c:pt idx="1">
                  <c:v>12650</c:v>
                </c:pt>
                <c:pt idx="2">
                  <c:v>0</c:v>
                </c:pt>
                <c:pt idx="3">
                  <c:v>4450</c:v>
                </c:pt>
                <c:pt idx="4">
                  <c:v>6300</c:v>
                </c:pt>
                <c:pt idx="5">
                  <c:v>5800</c:v>
                </c:pt>
                <c:pt idx="6">
                  <c:v>9600</c:v>
                </c:pt>
              </c:numCache>
            </c:numRef>
          </c:val>
          <c:extLst>
            <c:ext xmlns:c16="http://schemas.microsoft.com/office/drawing/2014/chart" uri="{C3380CC4-5D6E-409C-BE32-E72D297353CC}">
              <c16:uniqueId val="{00000001-3DA8-4343-9B2E-09A11CD1A789}"/>
            </c:ext>
          </c:extLst>
        </c:ser>
        <c:dLbls>
          <c:showLegendKey val="0"/>
          <c:showVal val="0"/>
          <c:showCatName val="0"/>
          <c:showSerName val="0"/>
          <c:showPercent val="0"/>
          <c:showBubbleSize val="0"/>
        </c:dLbls>
        <c:gapWidth val="150"/>
        <c:axId val="33028011"/>
        <c:axId val="57254822"/>
      </c:barChart>
      <c:catAx>
        <c:axId val="33028011"/>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57254822"/>
        <c:crosses val="autoZero"/>
        <c:auto val="1"/>
        <c:lblAlgn val="ctr"/>
        <c:lblOffset val="100"/>
        <c:noMultiLvlLbl val="0"/>
      </c:catAx>
      <c:valAx>
        <c:axId val="57254822"/>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sz="1000" b="1" strike="noStrike" spc="-1">
                    <a:solidFill>
                      <a:srgbClr val="000000"/>
                    </a:solidFill>
                    <a:latin typeface="Calibri"/>
                  </a:rPr>
                  <a:t>EUR</a:t>
                </a:r>
              </a:p>
            </c:rich>
          </c:tx>
          <c:overlay val="0"/>
          <c:spPr>
            <a:noFill/>
            <a:ln w="0">
              <a:noFill/>
            </a:ln>
          </c:spPr>
        </c:title>
        <c:numFmt formatCode="#,##0&quot; €&quot;"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33028011"/>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de-DE"/>
        </a:p>
      </c:txPr>
    </c:legend>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6</xdr:col>
      <xdr:colOff>599040</xdr:colOff>
      <xdr:row>32</xdr:row>
      <xdr:rowOff>11520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16</xdr:row>
      <xdr:rowOff>0</xdr:rowOff>
    </xdr:from>
    <xdr:to>
      <xdr:col>14</xdr:col>
      <xdr:colOff>496080</xdr:colOff>
      <xdr:row>32</xdr:row>
      <xdr:rowOff>11520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3A4B"/>
    <pageSetUpPr fitToPage="1"/>
  </sheetPr>
  <dimension ref="A1:D41"/>
  <sheetViews>
    <sheetView showGridLines="0" zoomScaleNormal="100" workbookViewId="0"/>
  </sheetViews>
  <sheetFormatPr baseColWidth="10" defaultColWidth="8.7109375" defaultRowHeight="15" x14ac:dyDescent="0.25"/>
  <cols>
    <col min="1" max="1" width="3" customWidth="1"/>
    <col min="2" max="2" width="30" customWidth="1"/>
    <col min="3" max="3" width="90" customWidth="1"/>
    <col min="4" max="4" width="3" customWidth="1"/>
  </cols>
  <sheetData>
    <row r="1" spans="1:4" ht="25.5" customHeight="1" x14ac:dyDescent="0.25">
      <c r="A1" s="31" t="s">
        <v>0</v>
      </c>
      <c r="B1" s="31"/>
      <c r="C1" s="31"/>
      <c r="D1" s="31"/>
    </row>
    <row r="2" spans="1:4" ht="25.5" customHeight="1" x14ac:dyDescent="0.25">
      <c r="A2" s="31"/>
      <c r="B2" s="31"/>
      <c r="C2" s="31"/>
      <c r="D2" s="31"/>
    </row>
    <row r="3" spans="1:4" ht="6" customHeight="1" x14ac:dyDescent="0.25">
      <c r="A3" s="1"/>
      <c r="B3" s="1"/>
      <c r="C3" s="1"/>
      <c r="D3" s="1"/>
    </row>
    <row r="5" spans="1:4" ht="21.75" customHeight="1" x14ac:dyDescent="0.25">
      <c r="B5" s="27" t="s">
        <v>1</v>
      </c>
      <c r="C5" s="27"/>
    </row>
    <row r="6" spans="1:4" ht="60" customHeight="1" x14ac:dyDescent="0.25">
      <c r="B6" s="29" t="s">
        <v>2</v>
      </c>
      <c r="C6" s="29"/>
    </row>
    <row r="8" spans="1:4" ht="21.75" customHeight="1" x14ac:dyDescent="0.25">
      <c r="B8" s="27" t="s">
        <v>3</v>
      </c>
      <c r="C8" s="27"/>
    </row>
    <row r="9" spans="1:4" ht="69.75" customHeight="1" x14ac:dyDescent="0.25">
      <c r="B9" s="29" t="s">
        <v>4</v>
      </c>
      <c r="C9" s="29"/>
    </row>
    <row r="11" spans="1:4" ht="21.75" customHeight="1" x14ac:dyDescent="0.25">
      <c r="B11" s="27" t="s">
        <v>5</v>
      </c>
      <c r="C11" s="27"/>
    </row>
    <row r="12" spans="1:4" ht="15.75" customHeight="1" x14ac:dyDescent="0.25">
      <c r="B12" s="30" t="s">
        <v>6</v>
      </c>
      <c r="C12" s="30"/>
    </row>
    <row r="13" spans="1:4" ht="15.75" customHeight="1" x14ac:dyDescent="0.25">
      <c r="B13" s="30" t="s">
        <v>7</v>
      </c>
      <c r="C13" s="30"/>
    </row>
    <row r="14" spans="1:4" ht="15.75" customHeight="1" x14ac:dyDescent="0.25">
      <c r="B14" s="30" t="s">
        <v>8</v>
      </c>
      <c r="C14" s="30"/>
    </row>
    <row r="15" spans="1:4" ht="15.75" customHeight="1" x14ac:dyDescent="0.25">
      <c r="B15" s="30" t="s">
        <v>9</v>
      </c>
      <c r="C15" s="30"/>
    </row>
    <row r="16" spans="1:4" ht="15.75" customHeight="1" x14ac:dyDescent="0.25">
      <c r="B16" s="30" t="s">
        <v>10</v>
      </c>
      <c r="C16" s="30"/>
    </row>
    <row r="17" spans="2:3" ht="15.75" customHeight="1" x14ac:dyDescent="0.25">
      <c r="B17" s="30" t="s">
        <v>11</v>
      </c>
      <c r="C17" s="30"/>
    </row>
    <row r="18" spans="2:3" ht="15.75" customHeight="1" x14ac:dyDescent="0.25">
      <c r="B18" s="30" t="s">
        <v>12</v>
      </c>
      <c r="C18" s="30"/>
    </row>
    <row r="19" spans="2:3" ht="15.75" customHeight="1" x14ac:dyDescent="0.25">
      <c r="B19" s="30" t="s">
        <v>13</v>
      </c>
      <c r="C19" s="30"/>
    </row>
    <row r="20" spans="2:3" ht="15.75" customHeight="1" x14ac:dyDescent="0.25">
      <c r="B20" s="30" t="s">
        <v>14</v>
      </c>
      <c r="C20" s="30"/>
    </row>
    <row r="21" spans="2:3" ht="15.75" customHeight="1" x14ac:dyDescent="0.25">
      <c r="B21" s="30" t="s">
        <v>15</v>
      </c>
      <c r="C21" s="30"/>
    </row>
    <row r="22" spans="2:3" ht="15.75" customHeight="1" x14ac:dyDescent="0.25">
      <c r="B22" s="30" t="s">
        <v>16</v>
      </c>
      <c r="C22" s="30"/>
    </row>
    <row r="23" spans="2:3" ht="15.75" customHeight="1" x14ac:dyDescent="0.25">
      <c r="B23" s="30" t="s">
        <v>17</v>
      </c>
      <c r="C23" s="30"/>
    </row>
    <row r="24" spans="2:3" ht="15.75" customHeight="1" x14ac:dyDescent="0.25">
      <c r="B24" s="30" t="s">
        <v>18</v>
      </c>
      <c r="C24" s="30"/>
    </row>
    <row r="25" spans="2:3" ht="15.75" customHeight="1" x14ac:dyDescent="0.25">
      <c r="B25" s="30" t="s">
        <v>19</v>
      </c>
      <c r="C25" s="30"/>
    </row>
    <row r="27" spans="2:3" ht="21.75" customHeight="1" x14ac:dyDescent="0.25">
      <c r="B27" s="27" t="s">
        <v>20</v>
      </c>
      <c r="C27" s="27"/>
    </row>
    <row r="28" spans="2:3" x14ac:dyDescent="0.25">
      <c r="B28" s="28" t="s">
        <v>21</v>
      </c>
      <c r="C28" s="28"/>
    </row>
    <row r="29" spans="2:3" x14ac:dyDescent="0.25">
      <c r="B29" s="2" t="s">
        <v>22</v>
      </c>
    </row>
    <row r="30" spans="2:3" x14ac:dyDescent="0.25">
      <c r="B30" s="3" t="s">
        <v>23</v>
      </c>
    </row>
    <row r="31" spans="2:3" x14ac:dyDescent="0.25">
      <c r="B31" s="4" t="s">
        <v>24</v>
      </c>
    </row>
    <row r="32" spans="2:3" x14ac:dyDescent="0.25">
      <c r="B32" s="5" t="s">
        <v>25</v>
      </c>
    </row>
    <row r="34" spans="2:3" x14ac:dyDescent="0.25">
      <c r="B34" s="28" t="s">
        <v>26</v>
      </c>
      <c r="C34" s="28"/>
    </row>
    <row r="35" spans="2:3" x14ac:dyDescent="0.25">
      <c r="B35" s="5" t="s">
        <v>27</v>
      </c>
    </row>
    <row r="36" spans="2:3" x14ac:dyDescent="0.25">
      <c r="B36" s="3" t="s">
        <v>28</v>
      </c>
    </row>
    <row r="37" spans="2:3" x14ac:dyDescent="0.25">
      <c r="B37" s="6" t="s">
        <v>29</v>
      </c>
    </row>
    <row r="40" spans="2:3" ht="21.75" customHeight="1" x14ac:dyDescent="0.25">
      <c r="B40" s="27" t="s">
        <v>30</v>
      </c>
      <c r="C40" s="27"/>
    </row>
    <row r="41" spans="2:3" ht="109.5" customHeight="1" x14ac:dyDescent="0.25">
      <c r="B41" s="29" t="s">
        <v>31</v>
      </c>
      <c r="C41" s="29"/>
    </row>
  </sheetData>
  <mergeCells count="25">
    <mergeCell ref="A1:D2"/>
    <mergeCell ref="B5:C5"/>
    <mergeCell ref="B6:C6"/>
    <mergeCell ref="B8:C8"/>
    <mergeCell ref="B9:C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7:C27"/>
    <mergeCell ref="B28:C28"/>
    <mergeCell ref="B34:C34"/>
    <mergeCell ref="B40:C40"/>
    <mergeCell ref="B41:C41"/>
  </mergeCells>
  <pageMargins left="0.75" right="0.75" top="1" bottom="1" header="0.511811023622047" footer="0.511811023622047"/>
  <pageSetup fitToHeight="0"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98B3E"/>
    <pageSetUpPr fitToPage="1"/>
  </sheetPr>
  <dimension ref="A1:P30"/>
  <sheetViews>
    <sheetView showGridLines="0" tabSelected="1" zoomScaleNormal="100" workbookViewId="0">
      <pane xSplit="2" ySplit="5" topLeftCell="C6" activePane="bottomRight" state="frozen"/>
      <selection pane="topRight" activeCell="C1" sqref="C1"/>
      <selection pane="bottomLeft" activeCell="A6" sqref="A6"/>
      <selection pane="bottomRight" activeCell="H11" sqref="H11"/>
    </sheetView>
  </sheetViews>
  <sheetFormatPr baseColWidth="10" defaultColWidth="8.7109375" defaultRowHeight="15" x14ac:dyDescent="0.25"/>
  <cols>
    <col min="1" max="1" width="5" customWidth="1"/>
    <col min="2" max="2" width="15.5703125" customWidth="1"/>
    <col min="3" max="3" width="24" customWidth="1"/>
    <col min="4" max="4" width="30" customWidth="1"/>
    <col min="5" max="5" width="15" customWidth="1"/>
    <col min="6" max="6" width="10" customWidth="1"/>
    <col min="7" max="8" width="11.42578125" customWidth="1"/>
    <col min="9" max="9" width="14" customWidth="1"/>
    <col min="10" max="10" width="10" customWidth="1"/>
    <col min="11" max="11" width="11.5703125" customWidth="1"/>
    <col min="12" max="14" width="12" customWidth="1"/>
    <col min="15" max="15" width="20" customWidth="1"/>
    <col min="16" max="16" width="30" customWidth="1"/>
  </cols>
  <sheetData>
    <row r="1" spans="1:16" ht="30" customHeight="1" x14ac:dyDescent="0.25">
      <c r="A1" s="25" t="s">
        <v>137</v>
      </c>
      <c r="B1" s="25"/>
      <c r="C1" s="25"/>
      <c r="D1" s="25"/>
      <c r="E1" s="25"/>
      <c r="F1" s="25"/>
      <c r="G1" s="25"/>
      <c r="H1" s="25"/>
      <c r="I1" s="25"/>
      <c r="J1" s="25"/>
      <c r="K1" s="25"/>
      <c r="L1" s="25"/>
      <c r="M1" s="25"/>
      <c r="N1" s="25"/>
      <c r="O1" s="25"/>
      <c r="P1" s="25"/>
    </row>
    <row r="2" spans="1:16" ht="19.5" customHeight="1" x14ac:dyDescent="0.25">
      <c r="A2" s="7" t="s">
        <v>32</v>
      </c>
      <c r="C2" s="26" t="s">
        <v>33</v>
      </c>
      <c r="D2" s="26"/>
      <c r="E2" s="26"/>
      <c r="F2" s="7" t="s">
        <v>34</v>
      </c>
      <c r="H2" s="26" t="s">
        <v>35</v>
      </c>
      <c r="I2" s="26"/>
      <c r="J2" s="7" t="s">
        <v>36</v>
      </c>
      <c r="L2" s="26" t="s">
        <v>37</v>
      </c>
      <c r="M2" s="26"/>
      <c r="N2" s="7" t="s">
        <v>38</v>
      </c>
      <c r="O2" s="26" t="s">
        <v>39</v>
      </c>
      <c r="P2" s="26"/>
    </row>
    <row r="3" spans="1:16" ht="6" customHeight="1" x14ac:dyDescent="0.25">
      <c r="A3" s="1"/>
      <c r="B3" s="1"/>
      <c r="C3" s="1"/>
      <c r="D3" s="1"/>
      <c r="E3" s="1"/>
      <c r="F3" s="1"/>
      <c r="G3" s="1"/>
      <c r="H3" s="1"/>
      <c r="I3" s="1"/>
      <c r="J3" s="1"/>
      <c r="K3" s="1"/>
      <c r="L3" s="1"/>
      <c r="M3" s="1"/>
      <c r="N3" s="1"/>
      <c r="O3" s="1"/>
      <c r="P3" s="1"/>
    </row>
    <row r="4" spans="1:16" ht="3.75" customHeight="1" x14ac:dyDescent="0.25">
      <c r="A4" s="8"/>
      <c r="B4" s="8"/>
      <c r="C4" s="8"/>
      <c r="D4" s="8"/>
      <c r="E4" s="8"/>
      <c r="F4" s="8"/>
      <c r="G4" s="8"/>
      <c r="H4" s="8"/>
      <c r="I4" s="8"/>
      <c r="J4" s="8"/>
      <c r="K4" s="8"/>
      <c r="L4" s="8"/>
      <c r="M4" s="8"/>
      <c r="N4" s="8"/>
      <c r="O4" s="8"/>
      <c r="P4" s="8"/>
    </row>
    <row r="5" spans="1:16" ht="31.5" customHeight="1" x14ac:dyDescent="0.25">
      <c r="A5" s="9" t="s">
        <v>40</v>
      </c>
      <c r="B5" s="9" t="s">
        <v>41</v>
      </c>
      <c r="C5" s="9" t="s">
        <v>42</v>
      </c>
      <c r="D5" s="9" t="s">
        <v>43</v>
      </c>
      <c r="E5" s="9" t="s">
        <v>44</v>
      </c>
      <c r="F5" s="9" t="s">
        <v>26</v>
      </c>
      <c r="G5" s="9" t="s">
        <v>45</v>
      </c>
      <c r="H5" s="9" t="s">
        <v>46</v>
      </c>
      <c r="I5" s="9" t="s">
        <v>21</v>
      </c>
      <c r="J5" s="9" t="s">
        <v>47</v>
      </c>
      <c r="K5" s="9" t="s">
        <v>48</v>
      </c>
      <c r="L5" s="9" t="s">
        <v>49</v>
      </c>
      <c r="M5" s="9" t="s">
        <v>50</v>
      </c>
      <c r="N5" s="9" t="s">
        <v>51</v>
      </c>
      <c r="O5" s="9" t="s">
        <v>52</v>
      </c>
      <c r="P5" s="9" t="s">
        <v>53</v>
      </c>
    </row>
    <row r="6" spans="1:16" ht="30" customHeight="1" x14ac:dyDescent="0.25">
      <c r="A6" s="10">
        <v>1</v>
      </c>
      <c r="B6" s="11" t="s">
        <v>54</v>
      </c>
      <c r="C6" s="11" t="s">
        <v>55</v>
      </c>
      <c r="D6" s="11" t="s">
        <v>56</v>
      </c>
      <c r="E6" s="11" t="s">
        <v>57</v>
      </c>
      <c r="F6" s="10" t="s">
        <v>27</v>
      </c>
      <c r="G6" s="12">
        <v>46054</v>
      </c>
      <c r="H6" s="12">
        <v>46203</v>
      </c>
      <c r="I6" s="10" t="s">
        <v>23</v>
      </c>
      <c r="J6" s="13">
        <v>0.45</v>
      </c>
      <c r="K6" s="10">
        <f t="shared" ref="K6:K30" ca="1" si="0">IF(H6="","",IF(I6="Abgeschlossen","–",H6-TODAY()))</f>
        <v>-18</v>
      </c>
      <c r="L6" s="14">
        <v>8000</v>
      </c>
      <c r="M6" s="14">
        <v>3200</v>
      </c>
      <c r="N6" s="14">
        <f t="shared" ref="N6:N30" si="1">IF(OR(L6="",M6=""),"",L6-M6)</f>
        <v>4800</v>
      </c>
      <c r="O6" s="11" t="s">
        <v>58</v>
      </c>
      <c r="P6" s="11" t="s">
        <v>59</v>
      </c>
    </row>
    <row r="7" spans="1:16" ht="30" customHeight="1" x14ac:dyDescent="0.25">
      <c r="A7" s="15">
        <v>2</v>
      </c>
      <c r="B7" s="16" t="s">
        <v>60</v>
      </c>
      <c r="C7" s="16" t="s">
        <v>61</v>
      </c>
      <c r="D7" s="16" t="s">
        <v>62</v>
      </c>
      <c r="E7" s="16" t="s">
        <v>63</v>
      </c>
      <c r="F7" s="15" t="s">
        <v>27</v>
      </c>
      <c r="G7" s="17">
        <v>46037</v>
      </c>
      <c r="H7" s="17">
        <v>46173</v>
      </c>
      <c r="I7" s="15" t="s">
        <v>23</v>
      </c>
      <c r="J7" s="18">
        <v>0.6</v>
      </c>
      <c r="K7" s="15">
        <f t="shared" ca="1" si="0"/>
        <v>-48</v>
      </c>
      <c r="L7" s="19">
        <v>15000</v>
      </c>
      <c r="M7" s="19">
        <v>9800</v>
      </c>
      <c r="N7" s="19">
        <f t="shared" si="1"/>
        <v>5200</v>
      </c>
      <c r="O7" s="16" t="s">
        <v>64</v>
      </c>
      <c r="P7" s="16" t="s">
        <v>65</v>
      </c>
    </row>
    <row r="8" spans="1:16" ht="30" customHeight="1" x14ac:dyDescent="0.25">
      <c r="A8" s="10">
        <v>3</v>
      </c>
      <c r="B8" s="11" t="s">
        <v>66</v>
      </c>
      <c r="C8" s="11" t="s">
        <v>67</v>
      </c>
      <c r="D8" s="11" t="s">
        <v>68</v>
      </c>
      <c r="E8" s="11" t="s">
        <v>69</v>
      </c>
      <c r="F8" s="10" t="s">
        <v>28</v>
      </c>
      <c r="G8" s="12">
        <v>46082</v>
      </c>
      <c r="H8" s="12">
        <v>46265</v>
      </c>
      <c r="I8" s="10" t="s">
        <v>22</v>
      </c>
      <c r="J8" s="13">
        <v>0</v>
      </c>
      <c r="K8" s="10">
        <f t="shared" ca="1" si="0"/>
        <v>44</v>
      </c>
      <c r="L8" s="14">
        <v>25000</v>
      </c>
      <c r="M8" s="14">
        <v>0</v>
      </c>
      <c r="N8" s="14">
        <f t="shared" si="1"/>
        <v>25000</v>
      </c>
      <c r="O8" s="11" t="s">
        <v>70</v>
      </c>
      <c r="P8" s="11" t="s">
        <v>71</v>
      </c>
    </row>
    <row r="9" spans="1:16" ht="30" customHeight="1" x14ac:dyDescent="0.25">
      <c r="A9" s="15">
        <v>4</v>
      </c>
      <c r="B9" s="16" t="s">
        <v>72</v>
      </c>
      <c r="C9" s="16" t="s">
        <v>73</v>
      </c>
      <c r="D9" s="16" t="s">
        <v>74</v>
      </c>
      <c r="E9" s="16" t="s">
        <v>75</v>
      </c>
      <c r="F9" s="15" t="s">
        <v>28</v>
      </c>
      <c r="G9" s="17">
        <v>46054</v>
      </c>
      <c r="H9" s="17">
        <v>46142</v>
      </c>
      <c r="I9" s="15" t="s">
        <v>24</v>
      </c>
      <c r="J9" s="18">
        <v>1</v>
      </c>
      <c r="K9" s="15" t="str">
        <f t="shared" ca="1" si="0"/>
        <v>–</v>
      </c>
      <c r="L9" s="19">
        <v>4000</v>
      </c>
      <c r="M9" s="19">
        <v>3750</v>
      </c>
      <c r="N9" s="19">
        <f t="shared" si="1"/>
        <v>250</v>
      </c>
      <c r="O9" s="16" t="s">
        <v>76</v>
      </c>
      <c r="P9" s="16" t="s">
        <v>77</v>
      </c>
    </row>
    <row r="10" spans="1:16" ht="30" customHeight="1" x14ac:dyDescent="0.25">
      <c r="A10" s="10">
        <v>5</v>
      </c>
      <c r="B10" s="11" t="s">
        <v>78</v>
      </c>
      <c r="C10" s="11" t="s">
        <v>79</v>
      </c>
      <c r="D10" s="11" t="s">
        <v>80</v>
      </c>
      <c r="E10" s="11" t="s">
        <v>81</v>
      </c>
      <c r="F10" s="10" t="s">
        <v>27</v>
      </c>
      <c r="G10" s="12">
        <v>46023</v>
      </c>
      <c r="H10" s="12">
        <v>46081</v>
      </c>
      <c r="I10" s="10" t="s">
        <v>25</v>
      </c>
      <c r="J10" s="13">
        <v>0.55000000000000004</v>
      </c>
      <c r="K10" s="10">
        <f t="shared" ca="1" si="0"/>
        <v>-140</v>
      </c>
      <c r="L10" s="14">
        <v>6000</v>
      </c>
      <c r="M10" s="14">
        <v>5100</v>
      </c>
      <c r="N10" s="14">
        <f t="shared" si="1"/>
        <v>900</v>
      </c>
      <c r="O10" s="11" t="s">
        <v>82</v>
      </c>
      <c r="P10" s="11" t="s">
        <v>83</v>
      </c>
    </row>
    <row r="11" spans="1:16" ht="30" customHeight="1" x14ac:dyDescent="0.25">
      <c r="A11" s="15">
        <v>6</v>
      </c>
      <c r="B11" s="16" t="s">
        <v>84</v>
      </c>
      <c r="C11" s="16" t="s">
        <v>85</v>
      </c>
      <c r="D11" s="16" t="s">
        <v>86</v>
      </c>
      <c r="E11" s="16" t="s">
        <v>87</v>
      </c>
      <c r="F11" s="15" t="s">
        <v>28</v>
      </c>
      <c r="G11" s="17">
        <v>46113</v>
      </c>
      <c r="H11" s="17">
        <v>46295</v>
      </c>
      <c r="I11" s="15" t="s">
        <v>22</v>
      </c>
      <c r="J11" s="18">
        <v>0</v>
      </c>
      <c r="K11" s="15">
        <f t="shared" ca="1" si="0"/>
        <v>74</v>
      </c>
      <c r="L11" s="19">
        <v>5000</v>
      </c>
      <c r="M11" s="19">
        <v>0</v>
      </c>
      <c r="N11" s="19">
        <f t="shared" si="1"/>
        <v>5000</v>
      </c>
      <c r="O11" s="16" t="s">
        <v>88</v>
      </c>
      <c r="P11" s="16" t="s">
        <v>89</v>
      </c>
    </row>
    <row r="12" spans="1:16" ht="30" customHeight="1" x14ac:dyDescent="0.25">
      <c r="A12" s="10">
        <v>7</v>
      </c>
      <c r="B12" s="11" t="s">
        <v>90</v>
      </c>
      <c r="C12" s="11" t="s">
        <v>91</v>
      </c>
      <c r="D12" s="11" t="s">
        <v>92</v>
      </c>
      <c r="E12" s="11" t="s">
        <v>93</v>
      </c>
      <c r="F12" s="10" t="s">
        <v>29</v>
      </c>
      <c r="G12" s="12">
        <v>46082</v>
      </c>
      <c r="H12" s="12">
        <v>46387</v>
      </c>
      <c r="I12" s="10" t="s">
        <v>23</v>
      </c>
      <c r="J12" s="13">
        <v>0.2</v>
      </c>
      <c r="K12" s="10">
        <f t="shared" ca="1" si="0"/>
        <v>166</v>
      </c>
      <c r="L12" s="14">
        <v>40000</v>
      </c>
      <c r="M12" s="14">
        <v>9000</v>
      </c>
      <c r="N12" s="14">
        <f t="shared" si="1"/>
        <v>31000</v>
      </c>
      <c r="O12" s="11" t="s">
        <v>94</v>
      </c>
      <c r="P12" s="11" t="s">
        <v>95</v>
      </c>
    </row>
    <row r="13" spans="1:16" ht="30" customHeight="1" x14ac:dyDescent="0.25">
      <c r="A13" s="15">
        <v>8</v>
      </c>
      <c r="B13" s="16" t="s">
        <v>54</v>
      </c>
      <c r="C13" s="16" t="s">
        <v>96</v>
      </c>
      <c r="D13" s="16" t="s">
        <v>97</v>
      </c>
      <c r="E13" s="16" t="s">
        <v>57</v>
      </c>
      <c r="F13" s="15" t="s">
        <v>28</v>
      </c>
      <c r="G13" s="17">
        <v>46143</v>
      </c>
      <c r="H13" s="17">
        <v>46326</v>
      </c>
      <c r="I13" s="15" t="s">
        <v>22</v>
      </c>
      <c r="J13" s="18">
        <v>0</v>
      </c>
      <c r="K13" s="15">
        <f t="shared" ca="1" si="0"/>
        <v>105</v>
      </c>
      <c r="L13" s="19">
        <v>12000</v>
      </c>
      <c r="M13" s="19">
        <v>0</v>
      </c>
      <c r="N13" s="19">
        <f t="shared" si="1"/>
        <v>12000</v>
      </c>
      <c r="O13" s="16" t="s">
        <v>98</v>
      </c>
      <c r="P13" s="16" t="s">
        <v>99</v>
      </c>
    </row>
    <row r="14" spans="1:16" ht="30" customHeight="1" x14ac:dyDescent="0.25">
      <c r="A14" s="10">
        <v>9</v>
      </c>
      <c r="B14" s="11" t="s">
        <v>60</v>
      </c>
      <c r="C14" s="11" t="s">
        <v>100</v>
      </c>
      <c r="D14" s="11" t="s">
        <v>101</v>
      </c>
      <c r="E14" s="11" t="s">
        <v>63</v>
      </c>
      <c r="F14" s="10" t="s">
        <v>27</v>
      </c>
      <c r="G14" s="12">
        <v>46054</v>
      </c>
      <c r="H14" s="12">
        <v>46112</v>
      </c>
      <c r="I14" s="10" t="s">
        <v>24</v>
      </c>
      <c r="J14" s="13">
        <v>1</v>
      </c>
      <c r="K14" s="10" t="str">
        <f t="shared" ca="1" si="0"/>
        <v>–</v>
      </c>
      <c r="L14" s="14">
        <v>3000</v>
      </c>
      <c r="M14" s="14">
        <v>2850</v>
      </c>
      <c r="N14" s="14">
        <f t="shared" si="1"/>
        <v>150</v>
      </c>
      <c r="O14" s="11" t="s">
        <v>102</v>
      </c>
      <c r="P14" s="11" t="s">
        <v>103</v>
      </c>
    </row>
    <row r="15" spans="1:16" ht="30" customHeight="1" x14ac:dyDescent="0.25">
      <c r="A15" s="15">
        <v>10</v>
      </c>
      <c r="B15" s="16" t="s">
        <v>66</v>
      </c>
      <c r="C15" s="16" t="s">
        <v>104</v>
      </c>
      <c r="D15" s="16" t="s">
        <v>105</v>
      </c>
      <c r="E15" s="16" t="s">
        <v>69</v>
      </c>
      <c r="F15" s="15" t="s">
        <v>29</v>
      </c>
      <c r="G15" s="17">
        <v>46174</v>
      </c>
      <c r="H15" s="17">
        <v>46356</v>
      </c>
      <c r="I15" s="15" t="s">
        <v>22</v>
      </c>
      <c r="J15" s="18">
        <v>0</v>
      </c>
      <c r="K15" s="15">
        <f t="shared" ca="1" si="0"/>
        <v>135</v>
      </c>
      <c r="L15" s="19">
        <v>7000</v>
      </c>
      <c r="M15" s="19">
        <v>0</v>
      </c>
      <c r="N15" s="19">
        <f t="shared" si="1"/>
        <v>7000</v>
      </c>
      <c r="O15" s="16" t="s">
        <v>106</v>
      </c>
      <c r="P15" s="16" t="s">
        <v>107</v>
      </c>
    </row>
    <row r="16" spans="1:16" ht="30" customHeight="1" x14ac:dyDescent="0.25">
      <c r="A16" s="10">
        <v>11</v>
      </c>
      <c r="B16" s="11" t="s">
        <v>72</v>
      </c>
      <c r="C16" s="11" t="s">
        <v>108</v>
      </c>
      <c r="D16" s="11" t="s">
        <v>109</v>
      </c>
      <c r="E16" s="11" t="s">
        <v>75</v>
      </c>
      <c r="F16" s="10" t="s">
        <v>28</v>
      </c>
      <c r="G16" s="12">
        <v>46082</v>
      </c>
      <c r="H16" s="12">
        <v>46234</v>
      </c>
      <c r="I16" s="10" t="s">
        <v>23</v>
      </c>
      <c r="J16" s="13">
        <v>0.35</v>
      </c>
      <c r="K16" s="10">
        <f t="shared" ca="1" si="0"/>
        <v>13</v>
      </c>
      <c r="L16" s="14">
        <v>2000</v>
      </c>
      <c r="M16" s="14">
        <v>700</v>
      </c>
      <c r="N16" s="14">
        <f t="shared" si="1"/>
        <v>1300</v>
      </c>
      <c r="O16" s="11" t="s">
        <v>110</v>
      </c>
      <c r="P16" s="11" t="s">
        <v>111</v>
      </c>
    </row>
    <row r="17" spans="1:16" ht="30" customHeight="1" x14ac:dyDescent="0.25">
      <c r="A17" s="15">
        <v>12</v>
      </c>
      <c r="B17" s="16" t="s">
        <v>78</v>
      </c>
      <c r="C17" s="16" t="s">
        <v>112</v>
      </c>
      <c r="D17" s="16" t="s">
        <v>113</v>
      </c>
      <c r="E17" s="16" t="s">
        <v>81</v>
      </c>
      <c r="F17" s="15" t="s">
        <v>28</v>
      </c>
      <c r="G17" s="17">
        <v>46113</v>
      </c>
      <c r="H17" s="17">
        <v>46203</v>
      </c>
      <c r="I17" s="15" t="s">
        <v>23</v>
      </c>
      <c r="J17" s="18">
        <v>0.5</v>
      </c>
      <c r="K17" s="15">
        <f t="shared" ca="1" si="0"/>
        <v>-18</v>
      </c>
      <c r="L17" s="19">
        <v>3000</v>
      </c>
      <c r="M17" s="19">
        <v>1200</v>
      </c>
      <c r="N17" s="19">
        <f t="shared" si="1"/>
        <v>1800</v>
      </c>
      <c r="O17" s="16" t="s">
        <v>78</v>
      </c>
      <c r="P17" s="16" t="s">
        <v>114</v>
      </c>
    </row>
    <row r="18" spans="1:16" ht="30" customHeight="1" x14ac:dyDescent="0.25">
      <c r="A18" s="10">
        <v>13</v>
      </c>
      <c r="B18" s="11" t="s">
        <v>84</v>
      </c>
      <c r="C18" s="11" t="s">
        <v>115</v>
      </c>
      <c r="D18" s="11" t="s">
        <v>116</v>
      </c>
      <c r="E18" s="11" t="s">
        <v>87</v>
      </c>
      <c r="F18" s="10" t="s">
        <v>27</v>
      </c>
      <c r="G18" s="12">
        <v>46023</v>
      </c>
      <c r="H18" s="12">
        <v>46173</v>
      </c>
      <c r="I18" s="10" t="s">
        <v>24</v>
      </c>
      <c r="J18" s="13">
        <v>1</v>
      </c>
      <c r="K18" s="10" t="str">
        <f t="shared" ca="1" si="0"/>
        <v>–</v>
      </c>
      <c r="L18" s="14">
        <v>6000</v>
      </c>
      <c r="M18" s="14">
        <v>5800</v>
      </c>
      <c r="N18" s="14">
        <f t="shared" si="1"/>
        <v>200</v>
      </c>
      <c r="O18" s="11" t="s">
        <v>117</v>
      </c>
      <c r="P18" s="11" t="s">
        <v>118</v>
      </c>
    </row>
    <row r="19" spans="1:16" ht="30" customHeight="1" x14ac:dyDescent="0.25">
      <c r="A19" s="15">
        <v>14</v>
      </c>
      <c r="B19" s="16" t="s">
        <v>90</v>
      </c>
      <c r="C19" s="16" t="s">
        <v>119</v>
      </c>
      <c r="D19" s="16" t="s">
        <v>120</v>
      </c>
      <c r="E19" s="16" t="s">
        <v>93</v>
      </c>
      <c r="F19" s="15" t="s">
        <v>29</v>
      </c>
      <c r="G19" s="17">
        <v>46054</v>
      </c>
      <c r="H19" s="17">
        <v>46387</v>
      </c>
      <c r="I19" s="15" t="s">
        <v>25</v>
      </c>
      <c r="J19" s="18">
        <v>0.15</v>
      </c>
      <c r="K19" s="15">
        <f t="shared" ca="1" si="0"/>
        <v>166</v>
      </c>
      <c r="L19" s="19">
        <v>5000</v>
      </c>
      <c r="M19" s="19">
        <v>600</v>
      </c>
      <c r="N19" s="19">
        <f t="shared" si="1"/>
        <v>4400</v>
      </c>
      <c r="O19" s="16" t="s">
        <v>121</v>
      </c>
      <c r="P19" s="16" t="s">
        <v>122</v>
      </c>
    </row>
    <row r="20" spans="1:16" ht="30" customHeight="1" x14ac:dyDescent="0.25">
      <c r="A20" s="10"/>
      <c r="B20" s="11"/>
      <c r="C20" s="11"/>
      <c r="D20" s="11"/>
      <c r="E20" s="11"/>
      <c r="F20" s="10"/>
      <c r="G20" s="12"/>
      <c r="H20" s="12"/>
      <c r="I20" s="10"/>
      <c r="J20" s="13"/>
      <c r="K20" s="10" t="str">
        <f t="shared" ca="1" si="0"/>
        <v/>
      </c>
      <c r="L20" s="14"/>
      <c r="M20" s="14"/>
      <c r="N20" s="14" t="str">
        <f t="shared" si="1"/>
        <v/>
      </c>
      <c r="O20" s="11"/>
      <c r="P20" s="11"/>
    </row>
    <row r="21" spans="1:16" ht="30" customHeight="1" x14ac:dyDescent="0.25">
      <c r="A21" s="15"/>
      <c r="B21" s="16"/>
      <c r="C21" s="16"/>
      <c r="D21" s="16"/>
      <c r="E21" s="16"/>
      <c r="F21" s="15"/>
      <c r="G21" s="17"/>
      <c r="H21" s="17"/>
      <c r="I21" s="15"/>
      <c r="J21" s="18"/>
      <c r="K21" s="15" t="str">
        <f t="shared" ca="1" si="0"/>
        <v/>
      </c>
      <c r="L21" s="19"/>
      <c r="M21" s="19"/>
      <c r="N21" s="19" t="str">
        <f t="shared" si="1"/>
        <v/>
      </c>
      <c r="O21" s="16"/>
      <c r="P21" s="16"/>
    </row>
    <row r="22" spans="1:16" ht="30" customHeight="1" x14ac:dyDescent="0.25">
      <c r="A22" s="10"/>
      <c r="B22" s="11"/>
      <c r="C22" s="11"/>
      <c r="D22" s="11"/>
      <c r="E22" s="11"/>
      <c r="F22" s="10"/>
      <c r="G22" s="12"/>
      <c r="H22" s="12"/>
      <c r="I22" s="10"/>
      <c r="J22" s="13"/>
      <c r="K22" s="10" t="str">
        <f t="shared" ca="1" si="0"/>
        <v/>
      </c>
      <c r="L22" s="14"/>
      <c r="M22" s="14"/>
      <c r="N22" s="14" t="str">
        <f t="shared" si="1"/>
        <v/>
      </c>
      <c r="O22" s="11"/>
      <c r="P22" s="11"/>
    </row>
    <row r="23" spans="1:16" ht="30" customHeight="1" x14ac:dyDescent="0.25">
      <c r="A23" s="15"/>
      <c r="B23" s="16"/>
      <c r="C23" s="16"/>
      <c r="D23" s="16"/>
      <c r="E23" s="16"/>
      <c r="F23" s="15"/>
      <c r="G23" s="17"/>
      <c r="H23" s="17"/>
      <c r="I23" s="15"/>
      <c r="J23" s="18"/>
      <c r="K23" s="15" t="str">
        <f t="shared" ca="1" si="0"/>
        <v/>
      </c>
      <c r="L23" s="19"/>
      <c r="M23" s="19"/>
      <c r="N23" s="19" t="str">
        <f t="shared" si="1"/>
        <v/>
      </c>
      <c r="O23" s="16"/>
      <c r="P23" s="16"/>
    </row>
    <row r="24" spans="1:16" ht="30" customHeight="1" x14ac:dyDescent="0.25">
      <c r="A24" s="10"/>
      <c r="B24" s="11"/>
      <c r="C24" s="11"/>
      <c r="D24" s="11"/>
      <c r="E24" s="11"/>
      <c r="F24" s="10"/>
      <c r="G24" s="12"/>
      <c r="H24" s="12"/>
      <c r="I24" s="10"/>
      <c r="J24" s="13"/>
      <c r="K24" s="10" t="str">
        <f t="shared" ca="1" si="0"/>
        <v/>
      </c>
      <c r="L24" s="14"/>
      <c r="M24" s="14"/>
      <c r="N24" s="14" t="str">
        <f t="shared" si="1"/>
        <v/>
      </c>
      <c r="O24" s="11"/>
      <c r="P24" s="11"/>
    </row>
    <row r="25" spans="1:16" ht="30" customHeight="1" x14ac:dyDescent="0.25">
      <c r="A25" s="15"/>
      <c r="B25" s="16"/>
      <c r="C25" s="16"/>
      <c r="D25" s="16"/>
      <c r="E25" s="16"/>
      <c r="F25" s="15"/>
      <c r="G25" s="17"/>
      <c r="H25" s="17"/>
      <c r="I25" s="15"/>
      <c r="J25" s="18"/>
      <c r="K25" s="15" t="str">
        <f t="shared" ca="1" si="0"/>
        <v/>
      </c>
      <c r="L25" s="19"/>
      <c r="M25" s="19"/>
      <c r="N25" s="19" t="str">
        <f t="shared" si="1"/>
        <v/>
      </c>
      <c r="O25" s="16"/>
      <c r="P25" s="16"/>
    </row>
    <row r="26" spans="1:16" ht="30" customHeight="1" x14ac:dyDescent="0.25">
      <c r="A26" s="10"/>
      <c r="B26" s="11"/>
      <c r="C26" s="11"/>
      <c r="D26" s="11"/>
      <c r="E26" s="11"/>
      <c r="F26" s="10"/>
      <c r="G26" s="12"/>
      <c r="H26" s="12"/>
      <c r="I26" s="10"/>
      <c r="J26" s="13"/>
      <c r="K26" s="10" t="str">
        <f t="shared" ca="1" si="0"/>
        <v/>
      </c>
      <c r="L26" s="14"/>
      <c r="M26" s="14"/>
      <c r="N26" s="14" t="str">
        <f t="shared" si="1"/>
        <v/>
      </c>
      <c r="O26" s="11"/>
      <c r="P26" s="11"/>
    </row>
    <row r="27" spans="1:16" ht="30" customHeight="1" x14ac:dyDescent="0.25">
      <c r="A27" s="15"/>
      <c r="B27" s="16"/>
      <c r="C27" s="16"/>
      <c r="D27" s="16"/>
      <c r="E27" s="16"/>
      <c r="F27" s="15"/>
      <c r="G27" s="17"/>
      <c r="H27" s="17"/>
      <c r="I27" s="15"/>
      <c r="J27" s="18"/>
      <c r="K27" s="15" t="str">
        <f t="shared" ca="1" si="0"/>
        <v/>
      </c>
      <c r="L27" s="19"/>
      <c r="M27" s="19"/>
      <c r="N27" s="19" t="str">
        <f t="shared" si="1"/>
        <v/>
      </c>
      <c r="O27" s="16"/>
      <c r="P27" s="16"/>
    </row>
    <row r="28" spans="1:16" ht="30" customHeight="1" x14ac:dyDescent="0.25">
      <c r="A28" s="10"/>
      <c r="B28" s="11"/>
      <c r="C28" s="11"/>
      <c r="D28" s="11"/>
      <c r="E28" s="11"/>
      <c r="F28" s="10"/>
      <c r="G28" s="12"/>
      <c r="H28" s="12"/>
      <c r="I28" s="10"/>
      <c r="J28" s="13"/>
      <c r="K28" s="10" t="str">
        <f t="shared" ca="1" si="0"/>
        <v/>
      </c>
      <c r="L28" s="14"/>
      <c r="M28" s="14"/>
      <c r="N28" s="14" t="str">
        <f t="shared" si="1"/>
        <v/>
      </c>
      <c r="O28" s="11"/>
      <c r="P28" s="11"/>
    </row>
    <row r="29" spans="1:16" ht="30" customHeight="1" x14ac:dyDescent="0.25">
      <c r="A29" s="15"/>
      <c r="B29" s="16"/>
      <c r="C29" s="16"/>
      <c r="D29" s="16"/>
      <c r="E29" s="16"/>
      <c r="F29" s="15"/>
      <c r="G29" s="17"/>
      <c r="H29" s="17"/>
      <c r="I29" s="15"/>
      <c r="J29" s="18"/>
      <c r="K29" s="15" t="str">
        <f t="shared" ca="1" si="0"/>
        <v/>
      </c>
      <c r="L29" s="19"/>
      <c r="M29" s="19"/>
      <c r="N29" s="19" t="str">
        <f t="shared" si="1"/>
        <v/>
      </c>
      <c r="O29" s="16"/>
      <c r="P29" s="16"/>
    </row>
    <row r="30" spans="1:16" ht="30" customHeight="1" x14ac:dyDescent="0.25">
      <c r="A30" s="10"/>
      <c r="B30" s="11"/>
      <c r="C30" s="11"/>
      <c r="D30" s="11"/>
      <c r="E30" s="11"/>
      <c r="F30" s="10"/>
      <c r="G30" s="12"/>
      <c r="H30" s="12"/>
      <c r="I30" s="10"/>
      <c r="J30" s="13"/>
      <c r="K30" s="10" t="str">
        <f t="shared" ca="1" si="0"/>
        <v/>
      </c>
      <c r="L30" s="14"/>
      <c r="M30" s="14"/>
      <c r="N30" s="14" t="str">
        <f t="shared" si="1"/>
        <v/>
      </c>
      <c r="O30" s="11"/>
      <c r="P30" s="11"/>
    </row>
  </sheetData>
  <autoFilter ref="A5:P30" xr:uid="{00000000-0009-0000-0000-000001000000}"/>
  <mergeCells count="5">
    <mergeCell ref="A1:P1"/>
    <mergeCell ref="C2:E2"/>
    <mergeCell ref="H2:I2"/>
    <mergeCell ref="L2:M2"/>
    <mergeCell ref="O2:P2"/>
  </mergeCells>
  <conditionalFormatting sqref="F6:F30">
    <cfRule type="expression" dxfId="7" priority="6">
      <formula>$F6="Hoch"</formula>
    </cfRule>
    <cfRule type="expression" dxfId="6" priority="7">
      <formula>$F6="Mittel"</formula>
    </cfRule>
    <cfRule type="expression" dxfId="5" priority="8">
      <formula>$F6="Niedrig"</formula>
    </cfRule>
  </conditionalFormatting>
  <conditionalFormatting sqref="I6:I30">
    <cfRule type="expression" dxfId="4" priority="2">
      <formula>$I6="Nicht begonnen"</formula>
    </cfRule>
    <cfRule type="expression" dxfId="3" priority="3">
      <formula>$I6="In Bearbeitung"</formula>
    </cfRule>
    <cfRule type="expression" dxfId="2" priority="4">
      <formula>$I6="Abgeschlossen"</formula>
    </cfRule>
    <cfRule type="expression" dxfId="1" priority="5">
      <formula>$I6="Verzögert"</formula>
    </cfRule>
  </conditionalFormatting>
  <conditionalFormatting sqref="J6:J30">
    <cfRule type="dataBar" priority="10">
      <dataBar>
        <cfvo type="num" val="0"/>
        <cfvo type="num" val="1"/>
        <color rgb="FFC98B3E"/>
      </dataBar>
      <extLst>
        <ext xmlns:x14="http://schemas.microsoft.com/office/spreadsheetml/2009/9/main" uri="{B025F937-C7B1-47D3-B67F-A62EFF666E3E}">
          <x14:id>{C678A4A6-3562-4D21-BA7E-A294FBD55291}</x14:id>
        </ext>
      </extLst>
    </cfRule>
  </conditionalFormatting>
  <conditionalFormatting sqref="K6:K30">
    <cfRule type="expression" dxfId="0" priority="9">
      <formula>AND(ISNUMBER(K6),K6&lt;0)</formula>
    </cfRule>
  </conditionalFormatting>
  <dataValidations count="4">
    <dataValidation type="list" allowBlank="1" errorTitle="Ungültige Eingabe" error="Bitte ein Handlungsfeld aus der Liste wählen." sqref="B6:B30" xr:uid="{00000000-0002-0000-0100-000000000000}">
      <formula1>"Personalwesen,IT &amp; Digitalisierung,Marketing &amp; Vertrieb,Finanzen &amp; Controlling,Kundenservice,Qualitätsmanagement,Nachhaltigkeit,Sonstiges"</formula1>
      <formula2>0</formula2>
    </dataValidation>
    <dataValidation type="list" allowBlank="1" errorTitle="Ungültige Eingabe" error="Bitte Hoch, Mittel oder Niedrig wählen." sqref="F6:F30" xr:uid="{00000000-0002-0000-0100-000001000000}">
      <formula1>"Hoch,Mittel,Niedrig"</formula1>
      <formula2>0</formula2>
    </dataValidation>
    <dataValidation type="list" allowBlank="1" errorTitle="Ungültige Eingabe" error="Bitte einen gültigen Status wählen." sqref="I6:I30" xr:uid="{00000000-0002-0000-0100-000002000000}">
      <formula1>"Nicht begonnen,In Bearbeitung,Abgeschlossen,Verzögert"</formula1>
      <formula2>0</formula2>
    </dataValidation>
    <dataValidation type="decimal" allowBlank="1" errorTitle="Ungültiger Fortschritt" error="Bitte einen Wert zwischen 0 % und 100 % eingeben." sqref="J6:J30" xr:uid="{00000000-0002-0000-0100-000003000000}">
      <formula1>0</formula1>
      <formula2>1</formula2>
    </dataValidation>
  </dataValidations>
  <pageMargins left="0.75" right="0.75" top="1" bottom="1" header="0.511811023622047" footer="0.511811023622047"/>
  <pageSetup fitToHeight="0" orientation="landscape" horizontalDpi="300" verticalDpi="300"/>
  <legacyDrawing r:id="rId1"/>
  <extLst>
    <ext xmlns:x14="http://schemas.microsoft.com/office/spreadsheetml/2009/9/main" uri="{78C0D931-6437-407d-A8EE-F0AAD7539E65}">
      <x14:conditionalFormattings>
        <x14:conditionalFormatting xmlns:xm="http://schemas.microsoft.com/office/excel/2006/main">
          <x14:cfRule type="dataBar" id="{C678A4A6-3562-4D21-BA7E-A294FBD55291}">
            <x14:dataBar axisPosition="none">
              <x14:cfvo type="num">
                <xm:f>0</xm:f>
              </x14:cfvo>
              <x14:cfvo type="num">
                <xm:f>1</xm:f>
              </x14:cfvo>
              <x14:negativeFillColor rgb="FFC98B3E"/>
            </x14:dataBar>
          </x14:cfRule>
          <xm:sqref>J6:J30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98B3E"/>
    <pageSetUpPr fitToPage="1"/>
  </sheetPr>
  <dimension ref="A1:M42"/>
  <sheetViews>
    <sheetView showGridLines="0" zoomScaleNormal="100" workbookViewId="0"/>
  </sheetViews>
  <sheetFormatPr baseColWidth="10" defaultColWidth="8.7109375" defaultRowHeight="15" x14ac:dyDescent="0.25"/>
  <cols>
    <col min="1" max="1" width="3" customWidth="1"/>
    <col min="2" max="4" width="15" customWidth="1"/>
    <col min="5" max="5" width="3" customWidth="1"/>
    <col min="6" max="8" width="15" customWidth="1"/>
    <col min="9" max="9" width="3" customWidth="1"/>
    <col min="10" max="12" width="15" customWidth="1"/>
    <col min="13" max="13" width="3" customWidth="1"/>
  </cols>
  <sheetData>
    <row r="1" spans="1:13" ht="25.5" customHeight="1" x14ac:dyDescent="0.25">
      <c r="A1" s="25" t="s">
        <v>123</v>
      </c>
      <c r="B1" s="25"/>
      <c r="C1" s="25"/>
      <c r="D1" s="25"/>
      <c r="E1" s="25"/>
      <c r="F1" s="25"/>
      <c r="G1" s="25"/>
      <c r="H1" s="25"/>
      <c r="I1" s="25"/>
      <c r="J1" s="25"/>
      <c r="K1" s="25"/>
      <c r="L1" s="25"/>
      <c r="M1" s="25"/>
    </row>
    <row r="2" spans="1:13" ht="25.5" customHeight="1" x14ac:dyDescent="0.25">
      <c r="A2" s="25"/>
      <c r="B2" s="25"/>
      <c r="C2" s="25"/>
      <c r="D2" s="25"/>
      <c r="E2" s="25"/>
      <c r="F2" s="25"/>
      <c r="G2" s="25"/>
      <c r="H2" s="25"/>
      <c r="I2" s="25"/>
      <c r="J2" s="25"/>
      <c r="K2" s="25"/>
      <c r="L2" s="25"/>
      <c r="M2" s="25"/>
    </row>
    <row r="3" spans="1:13" ht="6" customHeight="1" x14ac:dyDescent="0.25">
      <c r="A3" s="1"/>
      <c r="B3" s="1"/>
      <c r="C3" s="1"/>
      <c r="D3" s="1"/>
      <c r="E3" s="1"/>
      <c r="F3" s="1"/>
      <c r="G3" s="1"/>
      <c r="H3" s="1"/>
      <c r="I3" s="1"/>
      <c r="J3" s="1"/>
      <c r="K3" s="1"/>
      <c r="L3" s="1"/>
      <c r="M3" s="1"/>
    </row>
    <row r="4" spans="1:13" ht="19.5" customHeight="1" x14ac:dyDescent="0.25">
      <c r="A4" s="38" t="s">
        <v>124</v>
      </c>
      <c r="B4" s="38"/>
      <c r="C4" s="38"/>
      <c r="D4" s="38"/>
      <c r="E4" s="38"/>
      <c r="F4" s="38"/>
      <c r="G4" s="38"/>
      <c r="H4" s="38"/>
      <c r="I4" s="38"/>
      <c r="J4" s="38"/>
      <c r="K4" s="38"/>
      <c r="L4" s="38"/>
      <c r="M4" s="38"/>
    </row>
    <row r="6" spans="1:13" x14ac:dyDescent="0.25">
      <c r="B6" s="39">
        <f>COUNT(Aktionsplan!A6:A30)</f>
        <v>14</v>
      </c>
      <c r="C6" s="39"/>
      <c r="D6" s="39"/>
      <c r="F6" s="39">
        <f>COUNTIF(Aktionsplan!I6:I30,"Abgeschlossen")</f>
        <v>3</v>
      </c>
      <c r="G6" s="39"/>
      <c r="H6" s="39"/>
      <c r="J6" s="39">
        <f>COUNTIF(Aktionsplan!I6:I30,"In Bearbeitung")</f>
        <v>5</v>
      </c>
      <c r="K6" s="39"/>
      <c r="L6" s="39"/>
    </row>
    <row r="7" spans="1:13" x14ac:dyDescent="0.25">
      <c r="B7" s="39"/>
      <c r="C7" s="39"/>
      <c r="D7" s="39"/>
      <c r="F7" s="39"/>
      <c r="G7" s="39"/>
      <c r="H7" s="39"/>
      <c r="J7" s="39"/>
      <c r="K7" s="39"/>
      <c r="L7" s="39"/>
    </row>
    <row r="8" spans="1:13" x14ac:dyDescent="0.25">
      <c r="B8" s="39"/>
      <c r="C8" s="39"/>
      <c r="D8" s="39"/>
      <c r="F8" s="39"/>
      <c r="G8" s="39"/>
      <c r="H8" s="39"/>
      <c r="J8" s="39"/>
      <c r="K8" s="39"/>
      <c r="L8" s="39"/>
    </row>
    <row r="9" spans="1:13" ht="27.75" customHeight="1" x14ac:dyDescent="0.25">
      <c r="B9" s="33" t="s">
        <v>125</v>
      </c>
      <c r="C9" s="33"/>
      <c r="D9" s="33"/>
      <c r="F9" s="33" t="s">
        <v>126</v>
      </c>
      <c r="G9" s="33"/>
      <c r="H9" s="33"/>
      <c r="J9" s="33" t="s">
        <v>127</v>
      </c>
      <c r="K9" s="33"/>
      <c r="L9" s="33"/>
    </row>
    <row r="11" spans="1:13" x14ac:dyDescent="0.25">
      <c r="B11" s="35">
        <f ca="1">COUNTIFS(Aktionsplan!I6:I30,"&lt;&gt;Abgeschlossen",Aktionsplan!H6:H30,"&lt;"&amp;TODAY())</f>
        <v>4</v>
      </c>
      <c r="C11" s="35"/>
      <c r="D11" s="35"/>
      <c r="F11" s="36">
        <f>IFERROR(AVERAGE(Aktionsplan!J6:J30),0)</f>
        <v>0.41428571428571426</v>
      </c>
      <c r="G11" s="36"/>
      <c r="H11" s="36"/>
      <c r="J11" s="37">
        <f>SUM(Aktionsplan!L6:L30)-SUM(Aktionsplan!M6:M30)</f>
        <v>99000</v>
      </c>
      <c r="K11" s="37"/>
      <c r="L11" s="37"/>
    </row>
    <row r="12" spans="1:13" x14ac:dyDescent="0.25">
      <c r="B12" s="35"/>
      <c r="C12" s="35"/>
      <c r="D12" s="35"/>
      <c r="F12" s="36"/>
      <c r="G12" s="36"/>
      <c r="H12" s="36"/>
      <c r="J12" s="37"/>
      <c r="K12" s="37"/>
      <c r="L12" s="37"/>
    </row>
    <row r="13" spans="1:13" x14ac:dyDescent="0.25">
      <c r="B13" s="35"/>
      <c r="C13" s="35"/>
      <c r="D13" s="35"/>
      <c r="F13" s="36"/>
      <c r="G13" s="36"/>
      <c r="H13" s="36"/>
      <c r="J13" s="37"/>
      <c r="K13" s="37"/>
      <c r="L13" s="37"/>
    </row>
    <row r="14" spans="1:13" ht="27.75" customHeight="1" x14ac:dyDescent="0.25">
      <c r="B14" s="33" t="s">
        <v>128</v>
      </c>
      <c r="C14" s="33"/>
      <c r="D14" s="33"/>
      <c r="F14" s="33" t="s">
        <v>129</v>
      </c>
      <c r="G14" s="33"/>
      <c r="H14" s="33"/>
      <c r="J14" s="33" t="s">
        <v>130</v>
      </c>
      <c r="K14" s="33"/>
      <c r="L14" s="33"/>
    </row>
    <row r="16" spans="1:13" ht="19.5" customHeight="1" x14ac:dyDescent="0.25">
      <c r="B16" s="34" t="s">
        <v>131</v>
      </c>
      <c r="C16" s="34"/>
      <c r="D16" s="34"/>
      <c r="E16" s="34"/>
      <c r="F16" s="34"/>
      <c r="H16" s="34" t="s">
        <v>132</v>
      </c>
      <c r="I16" s="34"/>
      <c r="J16" s="34"/>
      <c r="K16" s="34"/>
      <c r="L16" s="34"/>
    </row>
    <row r="34" spans="1:13" x14ac:dyDescent="0.25">
      <c r="A34" s="32" t="s">
        <v>133</v>
      </c>
      <c r="B34" s="32"/>
      <c r="C34" s="32"/>
      <c r="D34" s="32"/>
      <c r="E34" s="32"/>
      <c r="F34" s="32"/>
      <c r="G34" s="32"/>
      <c r="H34" s="32"/>
      <c r="I34" s="32"/>
      <c r="J34" s="32"/>
      <c r="K34" s="32"/>
      <c r="L34" s="32"/>
      <c r="M34" s="32"/>
    </row>
    <row r="35" spans="1:13" x14ac:dyDescent="0.25">
      <c r="B35" s="20" t="s">
        <v>21</v>
      </c>
      <c r="C35" s="20" t="s">
        <v>134</v>
      </c>
      <c r="F35" s="21" t="s">
        <v>41</v>
      </c>
      <c r="G35" s="21" t="s">
        <v>135</v>
      </c>
      <c r="H35" s="21" t="s">
        <v>136</v>
      </c>
    </row>
    <row r="36" spans="1:13" x14ac:dyDescent="0.25">
      <c r="B36" s="22" t="s">
        <v>22</v>
      </c>
      <c r="C36" s="23">
        <f>COUNTIF(Aktionsplan!I6:I30,"Nicht begonnen")</f>
        <v>4</v>
      </c>
      <c r="F36" s="22" t="s">
        <v>54</v>
      </c>
      <c r="G36" s="24">
        <f>SUMIFS(Aktionsplan!L6:L30,Aktionsplan!B6:B30,$F36)</f>
        <v>20000</v>
      </c>
      <c r="H36" s="24">
        <f>SUMIFS(Aktionsplan!M6:M30,Aktionsplan!B6:B30,$F36)</f>
        <v>3200</v>
      </c>
    </row>
    <row r="37" spans="1:13" x14ac:dyDescent="0.25">
      <c r="B37" s="22" t="s">
        <v>23</v>
      </c>
      <c r="C37" s="23">
        <f>COUNTIF(Aktionsplan!I6:I30,"In Bearbeitung")</f>
        <v>5</v>
      </c>
      <c r="F37" s="22" t="s">
        <v>60</v>
      </c>
      <c r="G37" s="24">
        <f>SUMIFS(Aktionsplan!L6:L30,Aktionsplan!B6:B30,$F37)</f>
        <v>18000</v>
      </c>
      <c r="H37" s="24">
        <f>SUMIFS(Aktionsplan!M6:M30,Aktionsplan!B6:B30,$F37)</f>
        <v>12650</v>
      </c>
    </row>
    <row r="38" spans="1:13" x14ac:dyDescent="0.25">
      <c r="B38" s="22" t="s">
        <v>24</v>
      </c>
      <c r="C38" s="23">
        <f>COUNTIF(Aktionsplan!I6:I30,"Abgeschlossen")</f>
        <v>3</v>
      </c>
      <c r="F38" s="22" t="s">
        <v>66</v>
      </c>
      <c r="G38" s="24">
        <f>SUMIFS(Aktionsplan!L6:L30,Aktionsplan!B6:B30,$F38)</f>
        <v>32000</v>
      </c>
      <c r="H38" s="24">
        <f>SUMIFS(Aktionsplan!M6:M30,Aktionsplan!B6:B30,$F38)</f>
        <v>0</v>
      </c>
    </row>
    <row r="39" spans="1:13" x14ac:dyDescent="0.25">
      <c r="B39" s="22" t="s">
        <v>25</v>
      </c>
      <c r="C39" s="23">
        <f>COUNTIF(Aktionsplan!I6:I30,"Verzögert")</f>
        <v>2</v>
      </c>
      <c r="F39" s="22" t="s">
        <v>72</v>
      </c>
      <c r="G39" s="24">
        <f>SUMIFS(Aktionsplan!L6:L30,Aktionsplan!B6:B30,$F39)</f>
        <v>6000</v>
      </c>
      <c r="H39" s="24">
        <f>SUMIFS(Aktionsplan!M6:M30,Aktionsplan!B6:B30,$F39)</f>
        <v>4450</v>
      </c>
    </row>
    <row r="40" spans="1:13" x14ac:dyDescent="0.25">
      <c r="F40" s="22" t="s">
        <v>78</v>
      </c>
      <c r="G40" s="24">
        <f>SUMIFS(Aktionsplan!L6:L30,Aktionsplan!B6:B30,$F40)</f>
        <v>9000</v>
      </c>
      <c r="H40" s="24">
        <f>SUMIFS(Aktionsplan!M6:M30,Aktionsplan!B6:B30,$F40)</f>
        <v>6300</v>
      </c>
    </row>
    <row r="41" spans="1:13" x14ac:dyDescent="0.25">
      <c r="F41" s="22" t="s">
        <v>84</v>
      </c>
      <c r="G41" s="24">
        <f>SUMIFS(Aktionsplan!L6:L30,Aktionsplan!B6:B30,$F41)</f>
        <v>11000</v>
      </c>
      <c r="H41" s="24">
        <f>SUMIFS(Aktionsplan!M6:M30,Aktionsplan!B6:B30,$F41)</f>
        <v>5800</v>
      </c>
    </row>
    <row r="42" spans="1:13" x14ac:dyDescent="0.25">
      <c r="F42" s="22" t="s">
        <v>90</v>
      </c>
      <c r="G42" s="24">
        <f>SUMIFS(Aktionsplan!L6:L30,Aktionsplan!B6:B30,$F42)</f>
        <v>45000</v>
      </c>
      <c r="H42" s="24">
        <f>SUMIFS(Aktionsplan!M6:M30,Aktionsplan!B6:B30,$F42)</f>
        <v>9600</v>
      </c>
    </row>
  </sheetData>
  <mergeCells count="17">
    <mergeCell ref="A1:M2"/>
    <mergeCell ref="A4:M4"/>
    <mergeCell ref="B6:D8"/>
    <mergeCell ref="F6:H8"/>
    <mergeCell ref="J6:L8"/>
    <mergeCell ref="B9:D9"/>
    <mergeCell ref="F9:H9"/>
    <mergeCell ref="J9:L9"/>
    <mergeCell ref="B11:D13"/>
    <mergeCell ref="F11:H13"/>
    <mergeCell ref="J11:L13"/>
    <mergeCell ref="A34:M34"/>
    <mergeCell ref="B14:D14"/>
    <mergeCell ref="F14:H14"/>
    <mergeCell ref="J14:L14"/>
    <mergeCell ref="B16:F16"/>
    <mergeCell ref="H16:L16"/>
  </mergeCells>
  <pageMargins left="0.75" right="0.75" top="1" bottom="1" header="0.511811023622047" footer="0.511811023622047"/>
  <pageSetup fitToHeight="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Anleitung</vt:lpstr>
      <vt:lpstr>Aktionsplan</vt:lpstr>
      <vt:lpstr>Dashboard</vt:lpstr>
      <vt:lpstr>Aktionsplan!Drucktitel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1</cp:revision>
  <dcterms:created xsi:type="dcterms:W3CDTF">2026-07-18T08:10:09Z</dcterms:created>
  <dcterms:modified xsi:type="dcterms:W3CDTF">2026-07-18T09:11:34Z</dcterms:modified>
  <dc:language>en-US</dc:language>
</cp:coreProperties>
</file>