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sergi\Documents\SEO\SEO\AA_Webs\Excel Aleman\Generador\"/>
    </mc:Choice>
  </mc:AlternateContent>
  <xr:revisionPtr revIDLastSave="0" documentId="13_ncr:1_{226573C7-6A23-49B0-9A51-35BAD17D7A84}" xr6:coauthVersionLast="47" xr6:coauthVersionMax="47" xr10:uidLastSave="{00000000-0000-0000-0000-000000000000}"/>
  <bookViews>
    <workbookView xWindow="1380" yWindow="1380" windowWidth="25500" windowHeight="13500" tabRatio="500" xr2:uid="{00000000-000D-0000-FFFF-FFFF00000000}"/>
  </bookViews>
  <sheets>
    <sheet name="Jahresplan" sheetId="1" r:id="rId1"/>
    <sheet name="Übersicht" sheetId="2" r:id="rId2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K41" i="2" l="1"/>
  <c r="J41" i="2"/>
  <c r="I41" i="2"/>
  <c r="H41" i="2"/>
  <c r="G41" i="2"/>
  <c r="F41" i="2"/>
  <c r="E41" i="2"/>
  <c r="D41" i="2"/>
  <c r="C41" i="2"/>
  <c r="K40" i="2"/>
  <c r="J40" i="2"/>
  <c r="I40" i="2"/>
  <c r="H40" i="2"/>
  <c r="G40" i="2"/>
  <c r="F40" i="2"/>
  <c r="E40" i="2"/>
  <c r="D40" i="2"/>
  <c r="C40" i="2"/>
  <c r="K39" i="2"/>
  <c r="J39" i="2"/>
  <c r="I39" i="2"/>
  <c r="H39" i="2"/>
  <c r="G39" i="2"/>
  <c r="F39" i="2"/>
  <c r="E39" i="2"/>
  <c r="D39" i="2"/>
  <c r="C39" i="2"/>
  <c r="K38" i="2"/>
  <c r="J38" i="2"/>
  <c r="I38" i="2"/>
  <c r="H38" i="2"/>
  <c r="G38" i="2"/>
  <c r="F38" i="2"/>
  <c r="E38" i="2"/>
  <c r="D38" i="2"/>
  <c r="C38" i="2"/>
  <c r="K37" i="2"/>
  <c r="J37" i="2"/>
  <c r="I37" i="2"/>
  <c r="H37" i="2"/>
  <c r="G37" i="2"/>
  <c r="F37" i="2"/>
  <c r="E37" i="2"/>
  <c r="D37" i="2"/>
  <c r="C37" i="2"/>
  <c r="K36" i="2"/>
  <c r="J36" i="2"/>
  <c r="I36" i="2"/>
  <c r="H36" i="2"/>
  <c r="G36" i="2"/>
  <c r="F36" i="2"/>
  <c r="E36" i="2"/>
  <c r="D36" i="2"/>
  <c r="C36" i="2"/>
  <c r="K35" i="2"/>
  <c r="J35" i="2"/>
  <c r="I35" i="2"/>
  <c r="H35" i="2"/>
  <c r="G35" i="2"/>
  <c r="F35" i="2"/>
  <c r="E35" i="2"/>
  <c r="D35" i="2"/>
  <c r="C35" i="2"/>
  <c r="K34" i="2"/>
  <c r="J34" i="2"/>
  <c r="I34" i="2"/>
  <c r="H34" i="2"/>
  <c r="G34" i="2"/>
  <c r="F34" i="2"/>
  <c r="E34" i="2"/>
  <c r="D34" i="2"/>
  <c r="C34" i="2"/>
  <c r="K33" i="2"/>
  <c r="J33" i="2"/>
  <c r="I33" i="2"/>
  <c r="H33" i="2"/>
  <c r="G33" i="2"/>
  <c r="F33" i="2"/>
  <c r="E33" i="2"/>
  <c r="D33" i="2"/>
  <c r="C33" i="2"/>
  <c r="K32" i="2"/>
  <c r="J32" i="2"/>
  <c r="I32" i="2"/>
  <c r="H32" i="2"/>
  <c r="G32" i="2"/>
  <c r="F32" i="2"/>
  <c r="E32" i="2"/>
  <c r="D32" i="2"/>
  <c r="C32" i="2"/>
  <c r="K31" i="2"/>
  <c r="J31" i="2"/>
  <c r="I31" i="2"/>
  <c r="H31" i="2"/>
  <c r="G31" i="2"/>
  <c r="F31" i="2"/>
  <c r="E31" i="2"/>
  <c r="D31" i="2"/>
  <c r="C31" i="2"/>
  <c r="K30" i="2"/>
  <c r="K42" i="2" s="1"/>
  <c r="J30" i="2"/>
  <c r="J42" i="2" s="1"/>
  <c r="I30" i="2"/>
  <c r="I42" i="2" s="1"/>
  <c r="H30" i="2"/>
  <c r="H42" i="2" s="1"/>
  <c r="G30" i="2"/>
  <c r="G42" i="2" s="1"/>
  <c r="F30" i="2"/>
  <c r="F42" i="2" s="1"/>
  <c r="E30" i="2"/>
  <c r="E42" i="2" s="1"/>
  <c r="D30" i="2"/>
  <c r="D42" i="2" s="1"/>
  <c r="C30" i="2"/>
  <c r="C42" i="2" s="1"/>
  <c r="D23" i="2"/>
  <c r="C23" i="2"/>
  <c r="B23" i="2"/>
  <c r="L22" i="2"/>
  <c r="K22" i="2"/>
  <c r="H22" i="2"/>
  <c r="G22" i="2"/>
  <c r="D22" i="2"/>
  <c r="C22" i="2"/>
  <c r="B22" i="2"/>
  <c r="L21" i="2"/>
  <c r="K21" i="2"/>
  <c r="J21" i="2"/>
  <c r="D21" i="2"/>
  <c r="C21" i="2"/>
  <c r="B21" i="2"/>
  <c r="K20" i="2"/>
  <c r="J20" i="2"/>
  <c r="H20" i="2"/>
  <c r="G20" i="2"/>
  <c r="F20" i="2"/>
  <c r="E20" i="2"/>
  <c r="D20" i="2"/>
  <c r="C20" i="2"/>
  <c r="B20" i="2"/>
  <c r="K19" i="2"/>
  <c r="D19" i="2"/>
  <c r="C19" i="2"/>
  <c r="B19" i="2"/>
  <c r="I18" i="2"/>
  <c r="H18" i="2"/>
  <c r="D18" i="2"/>
  <c r="C18" i="2"/>
  <c r="B18" i="2"/>
  <c r="L17" i="2"/>
  <c r="I17" i="2"/>
  <c r="G17" i="2"/>
  <c r="F17" i="2"/>
  <c r="E17" i="2"/>
  <c r="D17" i="2"/>
  <c r="D24" i="2" s="1"/>
  <c r="C17" i="2"/>
  <c r="B17" i="2"/>
  <c r="G16" i="2"/>
  <c r="F16" i="2"/>
  <c r="E16" i="2"/>
  <c r="D16" i="2"/>
  <c r="C16" i="2"/>
  <c r="B16" i="2"/>
  <c r="N9" i="2"/>
  <c r="K9" i="2"/>
  <c r="H9" i="2"/>
  <c r="E9" i="2"/>
  <c r="B9" i="2"/>
  <c r="NN29" i="1"/>
  <c r="NF29" i="1"/>
  <c r="NE29" i="1"/>
  <c r="ND29" i="1"/>
  <c r="NC29" i="1"/>
  <c r="NB29" i="1"/>
  <c r="NA29" i="1"/>
  <c r="MZ29" i="1"/>
  <c r="MY29" i="1"/>
  <c r="MX29" i="1"/>
  <c r="MW29" i="1"/>
  <c r="MV29" i="1"/>
  <c r="MU29" i="1"/>
  <c r="MT29" i="1"/>
  <c r="MS29" i="1"/>
  <c r="MR29" i="1"/>
  <c r="MQ29" i="1"/>
  <c r="MP29" i="1"/>
  <c r="MO29" i="1"/>
  <c r="MN29" i="1"/>
  <c r="MM29" i="1"/>
  <c r="ML29" i="1"/>
  <c r="MK29" i="1"/>
  <c r="MJ29" i="1"/>
  <c r="MI29" i="1"/>
  <c r="MH29" i="1"/>
  <c r="MG29" i="1"/>
  <c r="MF29" i="1"/>
  <c r="ME29" i="1"/>
  <c r="MD29" i="1"/>
  <c r="MC29" i="1"/>
  <c r="MB29" i="1"/>
  <c r="MA29" i="1"/>
  <c r="LZ29" i="1"/>
  <c r="LY29" i="1"/>
  <c r="LX29" i="1"/>
  <c r="LW29" i="1"/>
  <c r="LV29" i="1"/>
  <c r="LU29" i="1"/>
  <c r="LT29" i="1"/>
  <c r="LS29" i="1"/>
  <c r="LR29" i="1"/>
  <c r="LQ29" i="1"/>
  <c r="LP29" i="1"/>
  <c r="LO29" i="1"/>
  <c r="LN29" i="1"/>
  <c r="LM29" i="1"/>
  <c r="LL29" i="1"/>
  <c r="LK29" i="1"/>
  <c r="LJ29" i="1"/>
  <c r="LI29" i="1"/>
  <c r="LH29" i="1"/>
  <c r="LG29" i="1"/>
  <c r="LF29" i="1"/>
  <c r="LE29" i="1"/>
  <c r="LD29" i="1"/>
  <c r="LC29" i="1"/>
  <c r="LB29" i="1"/>
  <c r="LA29" i="1"/>
  <c r="KZ29" i="1"/>
  <c r="KY29" i="1"/>
  <c r="KX29" i="1"/>
  <c r="KW29" i="1"/>
  <c r="KV29" i="1"/>
  <c r="KU29" i="1"/>
  <c r="KT29" i="1"/>
  <c r="KS29" i="1"/>
  <c r="KR29" i="1"/>
  <c r="KQ29" i="1"/>
  <c r="KP29" i="1"/>
  <c r="KO29" i="1"/>
  <c r="KN29" i="1"/>
  <c r="KM29" i="1"/>
  <c r="KL29" i="1"/>
  <c r="KK29" i="1"/>
  <c r="KJ29" i="1"/>
  <c r="KI29" i="1"/>
  <c r="KH29" i="1"/>
  <c r="KG29" i="1"/>
  <c r="KF29" i="1"/>
  <c r="KE29" i="1"/>
  <c r="KD29" i="1"/>
  <c r="KC29" i="1"/>
  <c r="KB29" i="1"/>
  <c r="KA29" i="1"/>
  <c r="JZ29" i="1"/>
  <c r="JY29" i="1"/>
  <c r="JX29" i="1"/>
  <c r="JW29" i="1"/>
  <c r="JV29" i="1"/>
  <c r="JU29" i="1"/>
  <c r="JT29" i="1"/>
  <c r="JS29" i="1"/>
  <c r="JR29" i="1"/>
  <c r="JQ29" i="1"/>
  <c r="JP29" i="1"/>
  <c r="JO29" i="1"/>
  <c r="JN29" i="1"/>
  <c r="JM29" i="1"/>
  <c r="JL29" i="1"/>
  <c r="JK29" i="1"/>
  <c r="JJ29" i="1"/>
  <c r="JI29" i="1"/>
  <c r="JH29" i="1"/>
  <c r="JG29" i="1"/>
  <c r="JF29" i="1"/>
  <c r="JE29" i="1"/>
  <c r="JD29" i="1"/>
  <c r="JC29" i="1"/>
  <c r="JB29" i="1"/>
  <c r="JA29" i="1"/>
  <c r="IZ29" i="1"/>
  <c r="IY29" i="1"/>
  <c r="IX29" i="1"/>
  <c r="IW29" i="1"/>
  <c r="IV29" i="1"/>
  <c r="IU29" i="1"/>
  <c r="IT29" i="1"/>
  <c r="IS29" i="1"/>
  <c r="IR29" i="1"/>
  <c r="IQ29" i="1"/>
  <c r="IP29" i="1"/>
  <c r="IO29" i="1"/>
  <c r="IN29" i="1"/>
  <c r="IM29" i="1"/>
  <c r="IL29" i="1"/>
  <c r="IK29" i="1"/>
  <c r="IJ29" i="1"/>
  <c r="II29" i="1"/>
  <c r="IH29" i="1"/>
  <c r="IG29" i="1"/>
  <c r="IF29" i="1"/>
  <c r="IE29" i="1"/>
  <c r="ID29" i="1"/>
  <c r="IC29" i="1"/>
  <c r="IB29" i="1"/>
  <c r="IA29" i="1"/>
  <c r="HZ29" i="1"/>
  <c r="HY29" i="1"/>
  <c r="HX29" i="1"/>
  <c r="HW29" i="1"/>
  <c r="HV29" i="1"/>
  <c r="HU29" i="1"/>
  <c r="HT29" i="1"/>
  <c r="HS29" i="1"/>
  <c r="HR29" i="1"/>
  <c r="HQ29" i="1"/>
  <c r="HP29" i="1"/>
  <c r="HO29" i="1"/>
  <c r="HN29" i="1"/>
  <c r="HM29" i="1"/>
  <c r="HL29" i="1"/>
  <c r="HK29" i="1"/>
  <c r="HJ29" i="1"/>
  <c r="HI29" i="1"/>
  <c r="HH29" i="1"/>
  <c r="HG29" i="1"/>
  <c r="HF29" i="1"/>
  <c r="HE29" i="1"/>
  <c r="HD29" i="1"/>
  <c r="HC29" i="1"/>
  <c r="HB29" i="1"/>
  <c r="HA29" i="1"/>
  <c r="GZ29" i="1"/>
  <c r="GY29" i="1"/>
  <c r="GX29" i="1"/>
  <c r="GW29" i="1"/>
  <c r="GV29" i="1"/>
  <c r="GU29" i="1"/>
  <c r="GT29" i="1"/>
  <c r="GS29" i="1"/>
  <c r="GR29" i="1"/>
  <c r="GQ29" i="1"/>
  <c r="GP29" i="1"/>
  <c r="GO29" i="1"/>
  <c r="GN29" i="1"/>
  <c r="GM29" i="1"/>
  <c r="GL29" i="1"/>
  <c r="GK29" i="1"/>
  <c r="GJ29" i="1"/>
  <c r="GI29" i="1"/>
  <c r="GH29" i="1"/>
  <c r="GG29" i="1"/>
  <c r="GF29" i="1"/>
  <c r="GE29" i="1"/>
  <c r="GD29" i="1"/>
  <c r="GC29" i="1"/>
  <c r="GB29" i="1"/>
  <c r="GA29" i="1"/>
  <c r="FZ29" i="1"/>
  <c r="FY29" i="1"/>
  <c r="FX29" i="1"/>
  <c r="FW29" i="1"/>
  <c r="FV29" i="1"/>
  <c r="FU29" i="1"/>
  <c r="FT29" i="1"/>
  <c r="FS29" i="1"/>
  <c r="FR29" i="1"/>
  <c r="FQ29" i="1"/>
  <c r="FP29" i="1"/>
  <c r="FO29" i="1"/>
  <c r="FN29" i="1"/>
  <c r="FM29" i="1"/>
  <c r="FL29" i="1"/>
  <c r="FK29" i="1"/>
  <c r="FJ29" i="1"/>
  <c r="FI29" i="1"/>
  <c r="FH29" i="1"/>
  <c r="FG29" i="1"/>
  <c r="FF29" i="1"/>
  <c r="FE29" i="1"/>
  <c r="FD29" i="1"/>
  <c r="FC29" i="1"/>
  <c r="FB29" i="1"/>
  <c r="FA29" i="1"/>
  <c r="EZ29" i="1"/>
  <c r="EY29" i="1"/>
  <c r="EX29" i="1"/>
  <c r="EW29" i="1"/>
  <c r="EV29" i="1"/>
  <c r="EU29" i="1"/>
  <c r="ET29" i="1"/>
  <c r="ES29" i="1"/>
  <c r="ER29" i="1"/>
  <c r="EQ29" i="1"/>
  <c r="EP29" i="1"/>
  <c r="EO29" i="1"/>
  <c r="EN29" i="1"/>
  <c r="EM29" i="1"/>
  <c r="EL29" i="1"/>
  <c r="EK29" i="1"/>
  <c r="EJ29" i="1"/>
  <c r="EI29" i="1"/>
  <c r="EH29" i="1"/>
  <c r="EG29" i="1"/>
  <c r="EF29" i="1"/>
  <c r="EE29" i="1"/>
  <c r="ED29" i="1"/>
  <c r="EC29" i="1"/>
  <c r="EB29" i="1"/>
  <c r="EA29" i="1"/>
  <c r="DZ29" i="1"/>
  <c r="DY29" i="1"/>
  <c r="DX29" i="1"/>
  <c r="DW29" i="1"/>
  <c r="DV29" i="1"/>
  <c r="DU29" i="1"/>
  <c r="DT29" i="1"/>
  <c r="DS29" i="1"/>
  <c r="DR29" i="1"/>
  <c r="DQ29" i="1"/>
  <c r="DP29" i="1"/>
  <c r="DO29" i="1"/>
  <c r="DN29" i="1"/>
  <c r="DM29" i="1"/>
  <c r="DL29" i="1"/>
  <c r="DK29" i="1"/>
  <c r="DJ29" i="1"/>
  <c r="DI29" i="1"/>
  <c r="DH29" i="1"/>
  <c r="DG29" i="1"/>
  <c r="DF29" i="1"/>
  <c r="DE29" i="1"/>
  <c r="DD29" i="1"/>
  <c r="DC29" i="1"/>
  <c r="DB29" i="1"/>
  <c r="DA29" i="1"/>
  <c r="CZ29" i="1"/>
  <c r="CY29" i="1"/>
  <c r="CX29" i="1"/>
  <c r="CW29" i="1"/>
  <c r="CV29" i="1"/>
  <c r="CU29" i="1"/>
  <c r="CT29" i="1"/>
  <c r="CS29" i="1"/>
  <c r="CR29" i="1"/>
  <c r="CQ29" i="1"/>
  <c r="CP29" i="1"/>
  <c r="CO29" i="1"/>
  <c r="CN29" i="1"/>
  <c r="CM29" i="1"/>
  <c r="CL29" i="1"/>
  <c r="CK29" i="1"/>
  <c r="CJ29" i="1"/>
  <c r="CI29" i="1"/>
  <c r="CH29" i="1"/>
  <c r="CG29" i="1"/>
  <c r="CF29" i="1"/>
  <c r="CE29" i="1"/>
  <c r="CD29" i="1"/>
  <c r="CC29" i="1"/>
  <c r="CB29" i="1"/>
  <c r="CA29" i="1"/>
  <c r="BZ29" i="1"/>
  <c r="BY29" i="1"/>
  <c r="BX29" i="1"/>
  <c r="BW29" i="1"/>
  <c r="BV29" i="1"/>
  <c r="BU29" i="1"/>
  <c r="BT29" i="1"/>
  <c r="BS29" i="1"/>
  <c r="BR29" i="1"/>
  <c r="BQ29" i="1"/>
  <c r="BP29" i="1"/>
  <c r="BO29" i="1"/>
  <c r="BN29" i="1"/>
  <c r="BM29" i="1"/>
  <c r="BL29" i="1"/>
  <c r="BK29" i="1"/>
  <c r="BJ29" i="1"/>
  <c r="BI29" i="1"/>
  <c r="BH29" i="1"/>
  <c r="BG29" i="1"/>
  <c r="BF29" i="1"/>
  <c r="BE29" i="1"/>
  <c r="BD29" i="1"/>
  <c r="BC29" i="1"/>
  <c r="BB29" i="1"/>
  <c r="BA29" i="1"/>
  <c r="AZ29" i="1"/>
  <c r="AY29" i="1"/>
  <c r="AX29" i="1"/>
  <c r="AW29" i="1"/>
  <c r="AV29" i="1"/>
  <c r="AU29" i="1"/>
  <c r="AT29" i="1"/>
  <c r="AS29" i="1"/>
  <c r="AR29" i="1"/>
  <c r="AQ29" i="1"/>
  <c r="AP29" i="1"/>
  <c r="AO29" i="1"/>
  <c r="AN29" i="1"/>
  <c r="AM29" i="1"/>
  <c r="AL29" i="1"/>
  <c r="AK29" i="1"/>
  <c r="AJ29" i="1"/>
  <c r="AI29" i="1"/>
  <c r="AH29" i="1"/>
  <c r="AG29" i="1"/>
  <c r="AF29" i="1"/>
  <c r="AE29" i="1"/>
  <c r="AD29" i="1"/>
  <c r="AC29" i="1"/>
  <c r="AB29" i="1"/>
  <c r="AA29" i="1"/>
  <c r="Z29" i="1"/>
  <c r="Y29" i="1"/>
  <c r="X29" i="1"/>
  <c r="W29" i="1"/>
  <c r="V29" i="1"/>
  <c r="U29" i="1"/>
  <c r="T29" i="1"/>
  <c r="S29" i="1"/>
  <c r="R29" i="1"/>
  <c r="Q29" i="1"/>
  <c r="P29" i="1"/>
  <c r="O29" i="1"/>
  <c r="N29" i="1"/>
  <c r="M29" i="1"/>
  <c r="L29" i="1"/>
  <c r="K29" i="1"/>
  <c r="J29" i="1"/>
  <c r="I29" i="1"/>
  <c r="H29" i="1"/>
  <c r="G29" i="1"/>
  <c r="F29" i="1"/>
  <c r="NN28" i="1"/>
  <c r="L23" i="2" s="1"/>
  <c r="NM28" i="1"/>
  <c r="K23" i="2" s="1"/>
  <c r="NL28" i="1"/>
  <c r="J23" i="2" s="1"/>
  <c r="NK28" i="1"/>
  <c r="I23" i="2" s="1"/>
  <c r="NJ28" i="1"/>
  <c r="H23" i="2" s="1"/>
  <c r="NI28" i="1"/>
  <c r="G23" i="2" s="1"/>
  <c r="NH28" i="1"/>
  <c r="F23" i="2" s="1"/>
  <c r="NG28" i="1"/>
  <c r="E23" i="2" s="1"/>
  <c r="N23" i="2" s="1"/>
  <c r="NN27" i="1"/>
  <c r="NM27" i="1"/>
  <c r="NL27" i="1"/>
  <c r="J22" i="2" s="1"/>
  <c r="NK27" i="1"/>
  <c r="I22" i="2" s="1"/>
  <c r="NJ27" i="1"/>
  <c r="NI27" i="1"/>
  <c r="NH27" i="1"/>
  <c r="F22" i="2" s="1"/>
  <c r="NG27" i="1"/>
  <c r="NO27" i="1" s="1"/>
  <c r="M22" i="2" s="1"/>
  <c r="NN26" i="1"/>
  <c r="NM26" i="1"/>
  <c r="NL26" i="1"/>
  <c r="NK26" i="1"/>
  <c r="I21" i="2" s="1"/>
  <c r="NJ26" i="1"/>
  <c r="H21" i="2" s="1"/>
  <c r="NI26" i="1"/>
  <c r="G21" i="2" s="1"/>
  <c r="NH26" i="1"/>
  <c r="F21" i="2" s="1"/>
  <c r="NG26" i="1"/>
  <c r="E21" i="2" s="1"/>
  <c r="N21" i="2" s="1"/>
  <c r="NO25" i="1"/>
  <c r="M20" i="2" s="1"/>
  <c r="NN25" i="1"/>
  <c r="L20" i="2" s="1"/>
  <c r="NM25" i="1"/>
  <c r="NL25" i="1"/>
  <c r="NK25" i="1"/>
  <c r="I20" i="2" s="1"/>
  <c r="NJ25" i="1"/>
  <c r="NI25" i="1"/>
  <c r="NH25" i="1"/>
  <c r="NG25" i="1"/>
  <c r="NN24" i="1"/>
  <c r="L19" i="2" s="1"/>
  <c r="NM24" i="1"/>
  <c r="NL24" i="1"/>
  <c r="J19" i="2" s="1"/>
  <c r="NK24" i="1"/>
  <c r="I19" i="2" s="1"/>
  <c r="NJ24" i="1"/>
  <c r="H19" i="2" s="1"/>
  <c r="NI24" i="1"/>
  <c r="G19" i="2" s="1"/>
  <c r="NH24" i="1"/>
  <c r="F19" i="2" s="1"/>
  <c r="NG24" i="1"/>
  <c r="NO24" i="1" s="1"/>
  <c r="M19" i="2" s="1"/>
  <c r="NO23" i="1"/>
  <c r="M18" i="2" s="1"/>
  <c r="NN23" i="1"/>
  <c r="L18" i="2" s="1"/>
  <c r="NM23" i="1"/>
  <c r="K18" i="2" s="1"/>
  <c r="NL23" i="1"/>
  <c r="J18" i="2" s="1"/>
  <c r="NK23" i="1"/>
  <c r="NJ23" i="1"/>
  <c r="NI23" i="1"/>
  <c r="G18" i="2" s="1"/>
  <c r="NH23" i="1"/>
  <c r="F18" i="2" s="1"/>
  <c r="NG23" i="1"/>
  <c r="E18" i="2" s="1"/>
  <c r="N18" i="2" s="1"/>
  <c r="NN22" i="1"/>
  <c r="NM22" i="1"/>
  <c r="K17" i="2" s="1"/>
  <c r="NL22" i="1"/>
  <c r="J17" i="2" s="1"/>
  <c r="NK22" i="1"/>
  <c r="NJ22" i="1"/>
  <c r="H17" i="2" s="1"/>
  <c r="NI22" i="1"/>
  <c r="NI29" i="1" s="1"/>
  <c r="NH22" i="1"/>
  <c r="NH29" i="1" s="1"/>
  <c r="NG22" i="1"/>
  <c r="NO22" i="1" s="1"/>
  <c r="NO21" i="1"/>
  <c r="M16" i="2" s="1"/>
  <c r="NN21" i="1"/>
  <c r="L16" i="2" s="1"/>
  <c r="NM21" i="1"/>
  <c r="K16" i="2" s="1"/>
  <c r="NL21" i="1"/>
  <c r="NL29" i="1" s="1"/>
  <c r="NK21" i="1"/>
  <c r="NK29" i="1" s="1"/>
  <c r="NJ21" i="1"/>
  <c r="NJ29" i="1" s="1"/>
  <c r="NI21" i="1"/>
  <c r="NH21" i="1"/>
  <c r="NG21" i="1"/>
  <c r="NG29" i="1" s="1"/>
  <c r="AH8" i="1"/>
  <c r="W8" i="1"/>
  <c r="L8" i="1"/>
  <c r="A8" i="1"/>
  <c r="N20" i="2" l="1"/>
  <c r="G24" i="2"/>
  <c r="K24" i="2"/>
  <c r="L24" i="2"/>
  <c r="N17" i="2"/>
  <c r="M17" i="2"/>
  <c r="F24" i="2"/>
  <c r="NM29" i="1"/>
  <c r="NO28" i="1"/>
  <c r="M23" i="2" s="1"/>
  <c r="E22" i="2"/>
  <c r="N22" i="2" s="1"/>
  <c r="NO26" i="1"/>
  <c r="M21" i="2" s="1"/>
  <c r="M24" i="2" s="1"/>
  <c r="E19" i="2"/>
  <c r="N19" i="2" s="1"/>
  <c r="H16" i="2"/>
  <c r="H24" i="2" s="1"/>
  <c r="J16" i="2"/>
  <c r="J24" i="2" s="1"/>
  <c r="I16" i="2"/>
  <c r="I24" i="2" s="1"/>
  <c r="E24" i="2" l="1"/>
  <c r="N16" i="2"/>
  <c r="N24" i="2" s="1"/>
  <c r="NO29" i="1"/>
</calcChain>
</file>

<file path=xl/sharedStrings.xml><?xml version="1.0" encoding="utf-8"?>
<sst xmlns="http://schemas.openxmlformats.org/spreadsheetml/2006/main" count="888" uniqueCount="151">
  <si>
    <t>HORIZONT Solutions GmbH</t>
  </si>
  <si>
    <t>Zentrale Personalplanung · Abwesenheiten &amp; Kapazitäten</t>
  </si>
  <si>
    <t>Geschäftsjahr 2026 · 01.01.2026 – 31.12.2026</t>
  </si>
  <si>
    <t>MITARBEITER</t>
  </si>
  <si>
    <t>HEUTE ABWESEND</t>
  </si>
  <si>
    <t>HEUTE IM HOMEOFFICE</t>
  </si>
  <si>
    <t>URLAUBSTAGE GESAMT</t>
  </si>
  <si>
    <t>Aktive Belegschaft</t>
  </si>
  <si>
    <t>Urlaub, Krankheit, Sonderurlaub</t>
  </si>
  <si>
    <t>Flexibel arbeitend</t>
  </si>
  <si>
    <t>Genommen · lfd. Jahr</t>
  </si>
  <si>
    <t>▸ LEGENDE · KÜRZEL &amp; KATEGORIEN</t>
  </si>
  <si>
    <t>U</t>
  </si>
  <si>
    <t>Urlaub</t>
  </si>
  <si>
    <t>K</t>
  </si>
  <si>
    <t>Krankheit</t>
  </si>
  <si>
    <t>H</t>
  </si>
  <si>
    <t>Homeoffice</t>
  </si>
  <si>
    <t>F</t>
  </si>
  <si>
    <t>Fortbildung</t>
  </si>
  <si>
    <t>S</t>
  </si>
  <si>
    <t>Sonderurlaub</t>
  </si>
  <si>
    <t>E</t>
  </si>
  <si>
    <t>Elternzeit</t>
  </si>
  <si>
    <t>D</t>
  </si>
  <si>
    <t>Dienstreise</t>
  </si>
  <si>
    <t>Z</t>
  </si>
  <si>
    <t>Freizeitausgleich</t>
  </si>
  <si>
    <t>▸ ABWESENHEITSMATRIX · TAGESANSICHT</t>
  </si>
  <si>
    <t>Nr.</t>
  </si>
  <si>
    <t>Mitarbeiter/in</t>
  </si>
  <si>
    <t>Abteilung</t>
  </si>
  <si>
    <t>Eintritt</t>
  </si>
  <si>
    <t>Anspruch</t>
  </si>
  <si>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</si>
  <si>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</si>
  <si>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</si>
  <si>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</si>
  <si>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</si>
  <si>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</si>
  <si>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</si>
  <si>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</si>
  <si>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</si>
  <si>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</si>
  <si>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</si>
  <si>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</si>
  <si>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U
Urlaub</t>
  </si>
  <si>
    <t>K
Krankheit</t>
  </si>
  <si>
    <t>H
Homeoffice</t>
  </si>
  <si>
    <t>F
Fortbildung</t>
  </si>
  <si>
    <t>S
Sonderurlaub</t>
  </si>
  <si>
    <t>E
Elternzeit</t>
  </si>
  <si>
    <t>D
Dienstreise</t>
  </si>
  <si>
    <t>Z
Freizeitausgleich</t>
  </si>
  <si>
    <t>Rest-
urlaub</t>
  </si>
  <si>
    <t>Do</t>
  </si>
  <si>
    <t>Fr</t>
  </si>
  <si>
    <t>Sa</t>
  </si>
  <si>
    <t>So</t>
  </si>
  <si>
    <t>Mo</t>
  </si>
  <si>
    <t>Di</t>
  </si>
  <si>
    <t>Mi</t>
  </si>
  <si>
    <t>E-001</t>
  </si>
  <si>
    <t>Anna Fischer</t>
  </si>
  <si>
    <t>Vertrieb</t>
  </si>
  <si>
    <t>E-002</t>
  </si>
  <si>
    <t>Michael Weber</t>
  </si>
  <si>
    <t>IT</t>
  </si>
  <si>
    <t>E-003</t>
  </si>
  <si>
    <t>Julia Bergmann</t>
  </si>
  <si>
    <t>Marketing</t>
  </si>
  <si>
    <t>E-004</t>
  </si>
  <si>
    <t>Thomas Krüger</t>
  </si>
  <si>
    <t>Finanzen</t>
  </si>
  <si>
    <t>E-005</t>
  </si>
  <si>
    <t>Sophie Neumann</t>
  </si>
  <si>
    <t>Personal</t>
  </si>
  <si>
    <t>E-006</t>
  </si>
  <si>
    <t>Daniel Hoffmann</t>
  </si>
  <si>
    <t>E-007</t>
  </si>
  <si>
    <t>Laura Schmidt</t>
  </si>
  <si>
    <t>E-008</t>
  </si>
  <si>
    <t>Christian Wolf</t>
  </si>
  <si>
    <t>Σ Abwesend (Tag)</t>
  </si>
  <si>
    <t>AUSWERTUNG &amp; DASHBOARD  ·  2026</t>
  </si>
  <si>
    <t>Personalkennzahlen · Kategorieauswertung · Feiertagsübersicht</t>
  </si>
  <si>
    <t>▸ 01 · KENNZAHLEN</t>
  </si>
  <si>
    <t>Σ URLAUB</t>
  </si>
  <si>
    <t>Σ KRANKHEIT</t>
  </si>
  <si>
    <t>Ø KRANKHEITSTAGE</t>
  </si>
  <si>
    <t>HOMEOFFICE-QUOTE</t>
  </si>
  <si>
    <t>Genommene Urlaubstage</t>
  </si>
  <si>
    <t>Krankheitstage lfd. Jahr</t>
  </si>
  <si>
    <t>je Mitarbeiter/in</t>
  </si>
  <si>
    <t>Anteil an Werktagen</t>
  </si>
  <si>
    <t>▸ 02 · MITARBEITERSPIEGEL</t>
  </si>
  <si>
    <t>Krank</t>
  </si>
  <si>
    <t>Freizeitausgl.</t>
  </si>
  <si>
    <t>Rest-Urlaub</t>
  </si>
  <si>
    <t>Auslastung</t>
  </si>
  <si>
    <t>Σ Gesamt</t>
  </si>
  <si>
    <t>▸ 03 · MONATLICHE VERTEILUNG</t>
  </si>
  <si>
    <t>Monat</t>
  </si>
  <si>
    <t>Σ Werktage abwesend</t>
  </si>
  <si>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</si>
  <si>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</si>
  <si>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</si>
  <si>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</si>
  <si>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</si>
  <si>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</si>
  <si>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</si>
  <si>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</si>
  <si>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</si>
  <si>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</si>
  <si>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</si>
  <si>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</si>
  <si>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Σ Jahr</t>
  </si>
  <si>
    <t>▸ 04 · GESETZLICHE FEIERTAGE 2026 (BUNDESEINHEITLICH)</t>
  </si>
  <si>
    <t>Datum</t>
  </si>
  <si>
    <t>Wochentag</t>
  </si>
  <si>
    <t>Bezeichnung</t>
  </si>
  <si>
    <t>Neujahr</t>
  </si>
  <si>
    <t>Karfreitag</t>
  </si>
  <si>
    <t>Ostermontag</t>
  </si>
  <si>
    <t>Tag der Arbeit</t>
  </si>
  <si>
    <t>Christi Himmelfahrt</t>
  </si>
  <si>
    <t>Pfingstmontag</t>
  </si>
  <si>
    <t>Tag der Deutschen Einheit</t>
  </si>
  <si>
    <t>1. Weihnachtstag</t>
  </si>
  <si>
    <t>2. Weihnachtstag</t>
  </si>
  <si>
    <t>▸ 05 · HINWEISE ZUR ANWENDUNG</t>
  </si>
  <si>
    <t>1.</t>
  </si>
  <si>
    <t>Mitarbeiterstamm pflegen</t>
  </si>
  <si>
    <t>Auf dem Blatt „Jahresplan“ die Zeilen 21–28 mit Namen, Abteilung, Eintrittsdatum und jährlichem Urlaubsanspruch anpassen.</t>
  </si>
  <si>
    <t>2.</t>
  </si>
  <si>
    <t>Abwesenheiten eintragen</t>
  </si>
  <si>
    <t>In der Matrix pro Tag ein Kürzel eintragen (U/K/H/F/S/E/D/Z). Ein Dropdown ist hinterlegt; Farbe wird automatisch vergeben.</t>
  </si>
  <si>
    <t>3.</t>
  </si>
  <si>
    <t>Urlaubsanspruch verwalten</t>
  </si>
  <si>
    <t>Die Spalte „Rest-Urlaub“ zieht die Urlaubstage automatisch vom Anspruch ab. Werte ≤ 3 werden warnend markiert.</t>
  </si>
  <si>
    <t>4.</t>
  </si>
  <si>
    <t>Wochenenden &amp; Feiertage</t>
  </si>
  <si>
    <t>Samstage/Sonntage sind grau, gesetzliche Feiertage sandfarben hinterlegt und werden nicht als Urlaub gezählt (nur Werktage tragen).</t>
  </si>
  <si>
    <t>5.</t>
  </si>
  <si>
    <t>Kennzahlen prüfen</t>
  </si>
  <si>
    <t>Dieses Blatt aggregiert alle Werte automatisch – Zusatzformeln sind nicht erforderlich. Änderungen am Jahresplan wirken sofort.</t>
  </si>
  <si>
    <t>6.</t>
  </si>
  <si>
    <t>Datenschutz</t>
  </si>
  <si>
    <t>Keine sensiblen Diagnosen erfassen. Die Kürzel bleiben absichtlich abstrakt (z.B. „K“ statt konkreter Krankheitsgründe).</t>
  </si>
  <si>
    <t>Hinweis: Vorlage ohne Gewähr. Feiertagsauswahl bundeseinheitlich – regionale Feiertage bitte ergänzen.</t>
  </si>
  <si>
    <t>ABWESENHEITSPLAN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</si>
</sst>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d"/>
    <numFmt numFmtId="165" formatCode="dd\.mm\.yyyy"/>
    <numFmt numFmtId="166" formatCode="0;;;"/>
    <numFmt numFmtId="167" formatCode="0.0"/>
    <numFmt numFmtId="168" formatCode="0.0%"/>
  </numFmts>
  <fonts count="38" x14ac:knownFonts="1">
    <font>
      <sz val="11"/>
      <color theme="1"/>
      <name val="Calibri"/>
      <family val="2"/>
      <charset val="1"/>
    </font>
    <font>
      <b/>
      <sz val="22"/>
      <color rgb="FFFFFFFF"/>
      <name val="Calibri"/>
      <charset val="1"/>
    </font>
    <font>
      <b/>
      <sz val="13"/>
      <color rgb="FF14464F"/>
      <name val="Calibri"/>
      <charset val="1"/>
    </font>
    <font>
      <i/>
      <sz val="11"/>
      <color rgb="FFF4F1EC"/>
      <name val="Calibri"/>
      <charset val="1"/>
    </font>
    <font>
      <sz val="10"/>
      <color rgb="FF6E6E6E"/>
      <name val="Calibri"/>
      <charset val="1"/>
    </font>
    <font>
      <b/>
      <sz val="9"/>
      <color rgb="FF6E6E6E"/>
      <name val="Calibri"/>
      <charset val="1"/>
    </font>
    <font>
      <i/>
      <sz val="9"/>
      <color rgb="FF6E6E6E"/>
      <name val="Calibri"/>
      <charset val="1"/>
    </font>
    <font>
      <b/>
      <sz val="22"/>
      <color rgb="FF14464F"/>
      <name val="Calibri"/>
      <charset val="1"/>
    </font>
    <font>
      <b/>
      <sz val="22"/>
      <color rgb="FFB84545"/>
      <name val="Calibri"/>
      <charset val="1"/>
    </font>
    <font>
      <b/>
      <sz val="22"/>
      <color rgb="FF3F6A87"/>
      <name val="Calibri"/>
      <charset val="1"/>
    </font>
    <font>
      <b/>
      <sz val="22"/>
      <color rgb="FF4A7D5F"/>
      <name val="Calibri"/>
      <charset val="1"/>
    </font>
    <font>
      <b/>
      <sz val="11"/>
      <color rgb="FF14464F"/>
      <name val="Calibri"/>
      <charset val="1"/>
    </font>
    <font>
      <b/>
      <sz val="14"/>
      <color rgb="FFFFFFFF"/>
      <name val="Calibri"/>
      <charset val="1"/>
    </font>
    <font>
      <b/>
      <sz val="9"/>
      <color rgb="FF222222"/>
      <name val="Calibri"/>
      <charset val="1"/>
    </font>
    <font>
      <b/>
      <sz val="10"/>
      <color rgb="FFFFFFFF"/>
      <name val="Calibri"/>
      <charset val="1"/>
    </font>
    <font>
      <b/>
      <sz val="9"/>
      <color rgb="FFFFFFFF"/>
      <name val="Calibri"/>
      <charset val="1"/>
    </font>
    <font>
      <b/>
      <sz val="8"/>
      <color rgb="FF222222"/>
      <name val="Calibri"/>
      <charset val="1"/>
    </font>
    <font>
      <sz val="8"/>
      <color rgb="FF6E6E6E"/>
      <name val="Calibri"/>
      <charset val="1"/>
    </font>
    <font>
      <b/>
      <sz val="9"/>
      <color rgb="FF14464F"/>
      <name val="Calibri"/>
      <charset val="1"/>
    </font>
    <font>
      <sz val="10"/>
      <color rgb="FF222222"/>
      <name val="Calibri"/>
      <charset val="1"/>
    </font>
    <font>
      <b/>
      <sz val="10"/>
      <color rgb="FF222222"/>
      <name val="Calibri"/>
      <charset val="1"/>
    </font>
    <font>
      <b/>
      <sz val="10"/>
      <color rgb="FF4A7D5F"/>
      <name val="Calibri"/>
      <charset val="1"/>
    </font>
    <font>
      <b/>
      <sz val="10"/>
      <color rgb="FFB84545"/>
      <name val="Calibri"/>
      <charset val="1"/>
    </font>
    <font>
      <b/>
      <sz val="10"/>
      <color rgb="FF3F6A87"/>
      <name val="Calibri"/>
      <charset val="1"/>
    </font>
    <font>
      <b/>
      <sz val="10"/>
      <color rgb="FF7A5B85"/>
      <name val="Calibri"/>
      <charset val="1"/>
    </font>
    <font>
      <b/>
      <sz val="10"/>
      <color rgb="FF3F8899"/>
      <name val="Calibri"/>
      <charset val="1"/>
    </font>
    <font>
      <b/>
      <sz val="10"/>
      <color rgb="FFC5809E"/>
      <name val="Calibri"/>
      <charset val="1"/>
    </font>
    <font>
      <b/>
      <sz val="10"/>
      <color rgb="FFC87F3F"/>
      <name val="Calibri"/>
      <charset val="1"/>
    </font>
    <font>
      <b/>
      <sz val="10"/>
      <color rgb="FF8A8A8A"/>
      <name val="Calibri"/>
      <charset val="1"/>
    </font>
    <font>
      <b/>
      <sz val="10"/>
      <color rgb="FF14464F"/>
      <name val="Calibri"/>
      <charset val="1"/>
    </font>
    <font>
      <b/>
      <sz val="20"/>
      <color rgb="FFFFFFFF"/>
      <name val="Calibri"/>
      <charset val="1"/>
    </font>
    <font>
      <b/>
      <sz val="12"/>
      <color rgb="FF14464F"/>
      <name val="Calibri"/>
      <charset val="1"/>
    </font>
    <font>
      <b/>
      <sz val="20"/>
      <color rgb="FF14464F"/>
      <name val="Calibri"/>
      <charset val="1"/>
    </font>
    <font>
      <b/>
      <sz val="20"/>
      <color rgb="FF4A7D5F"/>
      <name val="Calibri"/>
      <charset val="1"/>
    </font>
    <font>
      <b/>
      <sz val="20"/>
      <color rgb="FFB84545"/>
      <name val="Calibri"/>
      <charset val="1"/>
    </font>
    <font>
      <b/>
      <sz val="20"/>
      <color rgb="FF3F6A87"/>
      <name val="Calibri"/>
      <charset val="1"/>
    </font>
    <font>
      <b/>
      <sz val="11"/>
      <color rgb="FFFFFFFF"/>
      <name val="Calibri"/>
      <charset val="1"/>
    </font>
    <font>
      <b/>
      <sz val="11"/>
      <color rgb="FFB8825C"/>
      <name val="Calibri"/>
      <charset val="1"/>
    </font>
  </fonts>
  <fills count="18">
    <fill>
      <patternFill patternType="none"/>
    </fill>
    <fill>
      <patternFill patternType="gray125"/>
    </fill>
    <fill>
      <patternFill patternType="solid">
        <fgColor rgb="FF14464F"/>
        <bgColor rgb="FF0E323A"/>
      </patternFill>
    </fill>
    <fill>
      <patternFill patternType="solid">
        <fgColor rgb="FFFAF8F4"/>
        <bgColor rgb="FFF4F1EC"/>
      </patternFill>
    </fill>
    <fill>
      <patternFill patternType="solid">
        <fgColor rgb="FF2A6470"/>
        <bgColor rgb="FF3F6A87"/>
      </patternFill>
    </fill>
    <fill>
      <patternFill patternType="solid">
        <fgColor rgb="FFB8825C"/>
        <bgColor rgb="FFC87F3F"/>
      </patternFill>
    </fill>
    <fill>
      <patternFill patternType="solid">
        <fgColor rgb="FF4A7D5F"/>
        <bgColor rgb="FF3F6A87"/>
      </patternFill>
    </fill>
    <fill>
      <patternFill patternType="solid">
        <fgColor rgb="FFB84545"/>
        <bgColor rgb="FF993366"/>
      </patternFill>
    </fill>
    <fill>
      <patternFill patternType="solid">
        <fgColor rgb="FF3F6A87"/>
        <bgColor rgb="FF2A6470"/>
      </patternFill>
    </fill>
    <fill>
      <patternFill patternType="solid">
        <fgColor rgb="FF7A5B85"/>
        <bgColor rgb="FF6E6E6E"/>
      </patternFill>
    </fill>
    <fill>
      <patternFill patternType="solid">
        <fgColor rgb="FF3F8899"/>
        <bgColor rgb="FF4F81BD"/>
      </patternFill>
    </fill>
    <fill>
      <patternFill patternType="solid">
        <fgColor rgb="FFC5809E"/>
        <bgColor rgb="FFB8825C"/>
      </patternFill>
    </fill>
    <fill>
      <patternFill patternType="solid">
        <fgColor rgb="FFC87F3F"/>
        <bgColor rgb="FFB8825C"/>
      </patternFill>
    </fill>
    <fill>
      <patternFill patternType="solid">
        <fgColor rgb="FF8A8A8A"/>
        <bgColor rgb="FF878787"/>
      </patternFill>
    </fill>
    <fill>
      <patternFill patternType="solid">
        <fgColor rgb="FF0E323A"/>
        <bgColor rgb="FF14464F"/>
      </patternFill>
    </fill>
    <fill>
      <patternFill patternType="solid">
        <fgColor rgb="FFE9E4D9"/>
        <bgColor rgb="FFD9D9D9"/>
      </patternFill>
    </fill>
    <fill>
      <patternFill patternType="solid">
        <fgColor rgb="FFF5D9C4"/>
        <bgColor rgb="FFE9E4D9"/>
      </patternFill>
    </fill>
    <fill>
      <patternFill patternType="solid">
        <fgColor rgb="FFF4F1EC"/>
        <bgColor rgb="FFFAF8F4"/>
      </patternFill>
    </fill>
  </fills>
  <borders count="14">
    <border>
      <left/>
      <right/>
      <top/>
      <bottom/>
      <diagonal/>
    </border>
    <border>
      <left/>
      <right/>
      <top style="medium">
        <color rgb="FF14464F"/>
      </top>
      <bottom/>
      <diagonal/>
    </border>
    <border>
      <left/>
      <right/>
      <top style="medium">
        <color rgb="FFB84545"/>
      </top>
      <bottom/>
      <diagonal/>
    </border>
    <border>
      <left/>
      <right/>
      <top style="medium">
        <color rgb="FF3F6A87"/>
      </top>
      <bottom/>
      <diagonal/>
    </border>
    <border>
      <left/>
      <right/>
      <top style="medium">
        <color rgb="FF4A7D5F"/>
      </top>
      <bottom/>
      <diagonal/>
    </border>
    <border>
      <left/>
      <right/>
      <top/>
      <bottom style="medium">
        <color rgb="FF14464F"/>
      </bottom>
      <diagonal/>
    </border>
    <border>
      <left style="thin">
        <color rgb="FFD9D5CC"/>
      </left>
      <right/>
      <top style="thin">
        <color rgb="FFD9D5CC"/>
      </top>
      <bottom style="thin">
        <color rgb="FFD9D5CC"/>
      </bottom>
      <diagonal/>
    </border>
    <border>
      <left/>
      <right/>
      <top style="thin">
        <color rgb="FFD9D5CC"/>
      </top>
      <bottom style="thin">
        <color rgb="FFD9D5CC"/>
      </bottom>
      <diagonal/>
    </border>
    <border>
      <left style="thin">
        <color rgb="FF0E323A"/>
      </left>
      <right style="thin">
        <color rgb="FF0E323A"/>
      </right>
      <top style="thin">
        <color rgb="FF0E323A"/>
      </top>
      <bottom/>
      <diagonal/>
    </border>
    <border>
      <left style="thin">
        <color rgb="FF0E323A"/>
      </left>
      <right/>
      <top style="thin">
        <color rgb="FF0E323A"/>
      </top>
      <bottom style="thin">
        <color rgb="FF0E323A"/>
      </bottom>
      <diagonal/>
    </border>
    <border>
      <left/>
      <right/>
      <top/>
      <bottom style="thin">
        <color rgb="FFD9D5CC"/>
      </bottom>
      <diagonal/>
    </border>
    <border>
      <left style="thin">
        <color rgb="FFD9D5CC"/>
      </left>
      <right style="thin">
        <color rgb="FFD9D5CC"/>
      </right>
      <top style="thin">
        <color rgb="FFD9D5CC"/>
      </top>
      <bottom style="thin">
        <color rgb="FFD9D5CC"/>
      </bottom>
      <diagonal/>
    </border>
    <border>
      <left/>
      <right style="hair">
        <color rgb="FFD9D5CC"/>
      </right>
      <top/>
      <bottom style="hair">
        <color rgb="FFD9D5CC"/>
      </bottom>
      <diagonal/>
    </border>
    <border>
      <left style="thin">
        <color rgb="FF0E323A"/>
      </left>
      <right style="thin">
        <color rgb="FF0E323A"/>
      </right>
      <top style="thin">
        <color rgb="FF0E323A"/>
      </top>
      <bottom style="thin">
        <color rgb="FF0E323A"/>
      </bottom>
      <diagonal/>
    </border>
  </borders>
  <cellStyleXfs count="1">
    <xf numFmtId="0" fontId="0" fillId="0" borderId="0"/>
  </cellStyleXfs>
  <cellXfs count="128">
    <xf numFmtId="0" fontId="0" fillId="0" borderId="0" xfId="0"/>
    <xf numFmtId="1" fontId="10" fillId="3" borderId="0" xfId="0" applyNumberFormat="1" applyFont="1" applyFill="1" applyAlignment="1">
      <alignment horizontal="left" vertical="center"/>
    </xf>
    <xf numFmtId="1" fontId="9" fillId="3" borderId="0" xfId="0" applyNumberFormat="1" applyFont="1" applyFill="1" applyAlignment="1">
      <alignment horizontal="left" vertical="center"/>
    </xf>
    <xf numFmtId="1" fontId="8" fillId="3" borderId="0" xfId="0" applyNumberFormat="1" applyFont="1" applyFill="1" applyAlignment="1">
      <alignment horizontal="left" vertical="center"/>
    </xf>
    <xf numFmtId="1" fontId="7" fillId="3" borderId="0" xfId="0" applyNumberFormat="1" applyFont="1" applyFill="1" applyAlignment="1">
      <alignment horizontal="left" vertical="center"/>
    </xf>
    <xf numFmtId="0" fontId="6" fillId="3" borderId="0" xfId="0" applyFont="1" applyFill="1" applyAlignment="1">
      <alignment horizontal="left" vertical="center"/>
    </xf>
    <xf numFmtId="0" fontId="5" fillId="3" borderId="4" xfId="0" applyFont="1" applyFill="1" applyBorder="1" applyAlignment="1">
      <alignment horizontal="left" vertical="center"/>
    </xf>
    <xf numFmtId="0" fontId="5" fillId="3" borderId="3" xfId="0" applyFont="1" applyFill="1" applyBorder="1" applyAlignment="1">
      <alignment horizontal="left" vertical="center"/>
    </xf>
    <xf numFmtId="0" fontId="5" fillId="3" borderId="2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left" vertical="center"/>
    </xf>
    <xf numFmtId="0" fontId="0" fillId="5" borderId="0" xfId="0" applyFill="1"/>
    <xf numFmtId="0" fontId="4" fillId="3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0" fontId="1" fillId="2" borderId="0" xfId="0" applyFont="1" applyFill="1" applyAlignment="1">
      <alignment horizontal="left" vertical="center"/>
    </xf>
    <xf numFmtId="0" fontId="16" fillId="3" borderId="0" xfId="0" applyFont="1" applyFill="1" applyAlignment="1">
      <alignment horizontal="center" vertical="center"/>
    </xf>
    <xf numFmtId="0" fontId="17" fillId="15" borderId="0" xfId="0" applyFont="1" applyFill="1" applyAlignment="1">
      <alignment horizontal="center" vertical="center"/>
    </xf>
    <xf numFmtId="164" fontId="18" fillId="3" borderId="10" xfId="0" applyNumberFormat="1" applyFont="1" applyFill="1" applyBorder="1" applyAlignment="1">
      <alignment horizontal="center" vertical="center"/>
    </xf>
    <xf numFmtId="164" fontId="5" fillId="15" borderId="10" xfId="0" applyNumberFormat="1" applyFont="1" applyFill="1" applyBorder="1" applyAlignment="1">
      <alignment horizontal="center" vertical="center"/>
    </xf>
    <xf numFmtId="49" fontId="19" fillId="3" borderId="11" xfId="0" applyNumberFormat="1" applyFont="1" applyFill="1" applyBorder="1" applyAlignment="1">
      <alignment horizontal="center" vertical="center"/>
    </xf>
    <xf numFmtId="49" fontId="20" fillId="3" borderId="11" xfId="0" applyNumberFormat="1" applyFont="1" applyFill="1" applyBorder="1" applyAlignment="1">
      <alignment horizontal="left" vertical="center"/>
    </xf>
    <xf numFmtId="49" fontId="19" fillId="3" borderId="11" xfId="0" applyNumberFormat="1" applyFont="1" applyFill="1" applyBorder="1" applyAlignment="1">
      <alignment horizontal="left" vertical="center"/>
    </xf>
    <xf numFmtId="165" fontId="19" fillId="3" borderId="11" xfId="0" applyNumberFormat="1" applyFont="1" applyFill="1" applyBorder="1" applyAlignment="1">
      <alignment horizontal="center" vertical="center"/>
    </xf>
    <xf numFmtId="1" fontId="19" fillId="3" borderId="11" xfId="0" applyNumberFormat="1" applyFont="1" applyFill="1" applyBorder="1" applyAlignment="1">
      <alignment horizontal="center" vertical="center"/>
    </xf>
    <xf numFmtId="0" fontId="15" fillId="16" borderId="12" xfId="0" applyFont="1" applyFill="1" applyBorder="1" applyAlignment="1">
      <alignment horizontal="center" vertical="center"/>
    </xf>
    <xf numFmtId="0" fontId="15" fillId="3" borderId="12" xfId="0" applyFont="1" applyFill="1" applyBorder="1" applyAlignment="1">
      <alignment horizontal="center" vertical="center"/>
    </xf>
    <xf numFmtId="0" fontId="15" fillId="15" borderId="12" xfId="0" applyFont="1" applyFill="1" applyBorder="1" applyAlignment="1">
      <alignment horizontal="center" vertical="center"/>
    </xf>
    <xf numFmtId="1" fontId="21" fillId="3" borderId="11" xfId="0" applyNumberFormat="1" applyFont="1" applyFill="1" applyBorder="1" applyAlignment="1">
      <alignment horizontal="center" vertical="center"/>
    </xf>
    <xf numFmtId="1" fontId="22" fillId="3" borderId="11" xfId="0" applyNumberFormat="1" applyFont="1" applyFill="1" applyBorder="1" applyAlignment="1">
      <alignment horizontal="center" vertical="center"/>
    </xf>
    <xf numFmtId="1" fontId="23" fillId="3" borderId="11" xfId="0" applyNumberFormat="1" applyFont="1" applyFill="1" applyBorder="1" applyAlignment="1">
      <alignment horizontal="center" vertical="center"/>
    </xf>
    <xf numFmtId="1" fontId="24" fillId="3" borderId="11" xfId="0" applyNumberFormat="1" applyFont="1" applyFill="1" applyBorder="1" applyAlignment="1">
      <alignment horizontal="center" vertical="center"/>
    </xf>
    <xf numFmtId="1" fontId="25" fillId="3" borderId="11" xfId="0" applyNumberFormat="1" applyFont="1" applyFill="1" applyBorder="1" applyAlignment="1">
      <alignment horizontal="center" vertical="center"/>
    </xf>
    <xf numFmtId="1" fontId="26" fillId="3" borderId="11" xfId="0" applyNumberFormat="1" applyFont="1" applyFill="1" applyBorder="1" applyAlignment="1">
      <alignment horizontal="center" vertical="center"/>
    </xf>
    <xf numFmtId="1" fontId="27" fillId="3" borderId="11" xfId="0" applyNumberFormat="1" applyFont="1" applyFill="1" applyBorder="1" applyAlignment="1">
      <alignment horizontal="center" vertical="center"/>
    </xf>
    <xf numFmtId="1" fontId="28" fillId="3" borderId="11" xfId="0" applyNumberFormat="1" applyFont="1" applyFill="1" applyBorder="1" applyAlignment="1">
      <alignment horizontal="center" vertical="center"/>
    </xf>
    <xf numFmtId="1" fontId="29" fillId="3" borderId="11" xfId="0" applyNumberFormat="1" applyFont="1" applyFill="1" applyBorder="1" applyAlignment="1">
      <alignment horizontal="center" vertical="center"/>
    </xf>
    <xf numFmtId="49" fontId="19" fillId="17" borderId="11" xfId="0" applyNumberFormat="1" applyFont="1" applyFill="1" applyBorder="1" applyAlignment="1">
      <alignment horizontal="center" vertical="center"/>
    </xf>
    <xf numFmtId="49" fontId="20" fillId="17" borderId="11" xfId="0" applyNumberFormat="1" applyFont="1" applyFill="1" applyBorder="1" applyAlignment="1">
      <alignment horizontal="left" vertical="center"/>
    </xf>
    <xf numFmtId="49" fontId="19" fillId="17" borderId="11" xfId="0" applyNumberFormat="1" applyFont="1" applyFill="1" applyBorder="1" applyAlignment="1">
      <alignment horizontal="left" vertical="center"/>
    </xf>
    <xf numFmtId="165" fontId="19" fillId="17" borderId="11" xfId="0" applyNumberFormat="1" applyFont="1" applyFill="1" applyBorder="1" applyAlignment="1">
      <alignment horizontal="center" vertical="center"/>
    </xf>
    <xf numFmtId="1" fontId="19" fillId="17" borderId="11" xfId="0" applyNumberFormat="1" applyFont="1" applyFill="1" applyBorder="1" applyAlignment="1">
      <alignment horizontal="center" vertical="center"/>
    </xf>
    <xf numFmtId="0" fontId="15" fillId="17" borderId="12" xfId="0" applyFont="1" applyFill="1" applyBorder="1" applyAlignment="1">
      <alignment horizontal="center" vertical="center"/>
    </xf>
    <xf numFmtId="1" fontId="21" fillId="17" borderId="11" xfId="0" applyNumberFormat="1" applyFont="1" applyFill="1" applyBorder="1" applyAlignment="1">
      <alignment horizontal="center" vertical="center"/>
    </xf>
    <xf numFmtId="1" fontId="22" fillId="17" borderId="11" xfId="0" applyNumberFormat="1" applyFont="1" applyFill="1" applyBorder="1" applyAlignment="1">
      <alignment horizontal="center" vertical="center"/>
    </xf>
    <xf numFmtId="1" fontId="23" fillId="17" borderId="11" xfId="0" applyNumberFormat="1" applyFont="1" applyFill="1" applyBorder="1" applyAlignment="1">
      <alignment horizontal="center" vertical="center"/>
    </xf>
    <xf numFmtId="1" fontId="24" fillId="17" borderId="11" xfId="0" applyNumberFormat="1" applyFont="1" applyFill="1" applyBorder="1" applyAlignment="1">
      <alignment horizontal="center" vertical="center"/>
    </xf>
    <xf numFmtId="1" fontId="25" fillId="17" borderId="11" xfId="0" applyNumberFormat="1" applyFont="1" applyFill="1" applyBorder="1" applyAlignment="1">
      <alignment horizontal="center" vertical="center"/>
    </xf>
    <xf numFmtId="1" fontId="26" fillId="17" borderId="11" xfId="0" applyNumberFormat="1" applyFont="1" applyFill="1" applyBorder="1" applyAlignment="1">
      <alignment horizontal="center" vertical="center"/>
    </xf>
    <xf numFmtId="1" fontId="27" fillId="17" borderId="11" xfId="0" applyNumberFormat="1" applyFont="1" applyFill="1" applyBorder="1" applyAlignment="1">
      <alignment horizontal="center" vertical="center"/>
    </xf>
    <xf numFmtId="1" fontId="28" fillId="17" borderId="11" xfId="0" applyNumberFormat="1" applyFont="1" applyFill="1" applyBorder="1" applyAlignment="1">
      <alignment horizontal="center" vertical="center"/>
    </xf>
    <xf numFmtId="1" fontId="29" fillId="17" borderId="11" xfId="0" applyNumberFormat="1" applyFont="1" applyFill="1" applyBorder="1" applyAlignment="1">
      <alignment horizontal="center" vertical="center"/>
    </xf>
    <xf numFmtId="0" fontId="0" fillId="2" borderId="0" xfId="0" applyFill="1"/>
    <xf numFmtId="0" fontId="14" fillId="2" borderId="0" xfId="0" applyFont="1" applyFill="1" applyAlignment="1">
      <alignment horizontal="right" vertical="center"/>
    </xf>
    <xf numFmtId="166" fontId="15" fillId="2" borderId="0" xfId="0" applyNumberFormat="1" applyFont="1" applyFill="1" applyAlignment="1">
      <alignment horizontal="center" vertical="center"/>
    </xf>
    <xf numFmtId="1" fontId="14" fillId="6" borderId="0" xfId="0" applyNumberFormat="1" applyFont="1" applyFill="1" applyAlignment="1">
      <alignment horizontal="center" vertical="center"/>
    </xf>
    <xf numFmtId="1" fontId="14" fillId="7" borderId="0" xfId="0" applyNumberFormat="1" applyFont="1" applyFill="1" applyAlignment="1">
      <alignment horizontal="center" vertical="center"/>
    </xf>
    <xf numFmtId="1" fontId="14" fillId="8" borderId="0" xfId="0" applyNumberFormat="1" applyFont="1" applyFill="1" applyAlignment="1">
      <alignment horizontal="center" vertical="center"/>
    </xf>
    <xf numFmtId="1" fontId="14" fillId="9" borderId="0" xfId="0" applyNumberFormat="1" applyFont="1" applyFill="1" applyAlignment="1">
      <alignment horizontal="center" vertical="center"/>
    </xf>
    <xf numFmtId="1" fontId="14" fillId="10" borderId="0" xfId="0" applyNumberFormat="1" applyFont="1" applyFill="1" applyAlignment="1">
      <alignment horizontal="center" vertical="center"/>
    </xf>
    <xf numFmtId="1" fontId="14" fillId="11" borderId="0" xfId="0" applyNumberFormat="1" applyFont="1" applyFill="1" applyAlignment="1">
      <alignment horizontal="center" vertical="center"/>
    </xf>
    <xf numFmtId="1" fontId="14" fillId="12" borderId="0" xfId="0" applyNumberFormat="1" applyFont="1" applyFill="1" applyAlignment="1">
      <alignment horizontal="center" vertical="center"/>
    </xf>
    <xf numFmtId="1" fontId="14" fillId="13" borderId="0" xfId="0" applyNumberFormat="1" applyFont="1" applyFill="1" applyAlignment="1">
      <alignment horizontal="center" vertical="center"/>
    </xf>
    <xf numFmtId="1" fontId="14" fillId="14" borderId="0" xfId="0" applyNumberFormat="1" applyFont="1" applyFill="1" applyAlignment="1">
      <alignment horizontal="center" vertical="center"/>
    </xf>
    <xf numFmtId="0" fontId="15" fillId="2" borderId="13" xfId="0" applyFont="1" applyFill="1" applyBorder="1" applyAlignment="1">
      <alignment horizontal="center" vertical="center" wrapText="1"/>
    </xf>
    <xf numFmtId="49" fontId="29" fillId="3" borderId="11" xfId="0" applyNumberFormat="1" applyFont="1" applyFill="1" applyBorder="1" applyAlignment="1">
      <alignment horizontal="left" vertical="center"/>
    </xf>
    <xf numFmtId="168" fontId="29" fillId="3" borderId="11" xfId="0" applyNumberFormat="1" applyFont="1" applyFill="1" applyBorder="1" applyAlignment="1">
      <alignment horizontal="center" vertical="center"/>
    </xf>
    <xf numFmtId="49" fontId="29" fillId="17" borderId="11" xfId="0" applyNumberFormat="1" applyFont="1" applyFill="1" applyBorder="1" applyAlignment="1">
      <alignment horizontal="left" vertical="center"/>
    </xf>
    <xf numFmtId="168" fontId="29" fillId="17" borderId="11" xfId="0" applyNumberFormat="1" applyFont="1" applyFill="1" applyBorder="1" applyAlignment="1">
      <alignment horizontal="center" vertical="center"/>
    </xf>
    <xf numFmtId="0" fontId="36" fillId="2" borderId="13" xfId="0" applyFont="1" applyFill="1" applyBorder="1" applyAlignment="1">
      <alignment horizontal="right" vertical="center"/>
    </xf>
    <xf numFmtId="0" fontId="0" fillId="2" borderId="13" xfId="0" applyFill="1" applyBorder="1"/>
    <xf numFmtId="1" fontId="36" fillId="2" borderId="13" xfId="0" applyNumberFormat="1" applyFont="1" applyFill="1" applyBorder="1" applyAlignment="1">
      <alignment horizontal="center" vertical="center"/>
    </xf>
    <xf numFmtId="1" fontId="36" fillId="6" borderId="13" xfId="0" applyNumberFormat="1" applyFont="1" applyFill="1" applyBorder="1" applyAlignment="1">
      <alignment horizontal="center" vertical="center"/>
    </xf>
    <xf numFmtId="1" fontId="36" fillId="7" borderId="13" xfId="0" applyNumberFormat="1" applyFont="1" applyFill="1" applyBorder="1" applyAlignment="1">
      <alignment horizontal="center" vertical="center"/>
    </xf>
    <xf numFmtId="1" fontId="36" fillId="8" borderId="13" xfId="0" applyNumberFormat="1" applyFont="1" applyFill="1" applyBorder="1" applyAlignment="1">
      <alignment horizontal="center" vertical="center"/>
    </xf>
    <xf numFmtId="1" fontId="36" fillId="9" borderId="13" xfId="0" applyNumberFormat="1" applyFont="1" applyFill="1" applyBorder="1" applyAlignment="1">
      <alignment horizontal="center" vertical="center"/>
    </xf>
    <xf numFmtId="1" fontId="36" fillId="10" borderId="13" xfId="0" applyNumberFormat="1" applyFont="1" applyFill="1" applyBorder="1" applyAlignment="1">
      <alignment horizontal="center" vertical="center"/>
    </xf>
    <xf numFmtId="1" fontId="36" fillId="11" borderId="13" xfId="0" applyNumberFormat="1" applyFont="1" applyFill="1" applyBorder="1" applyAlignment="1">
      <alignment horizontal="center" vertical="center"/>
    </xf>
    <xf numFmtId="1" fontId="36" fillId="12" borderId="13" xfId="0" applyNumberFormat="1" applyFont="1" applyFill="1" applyBorder="1" applyAlignment="1">
      <alignment horizontal="center" vertical="center"/>
    </xf>
    <xf numFmtId="1" fontId="36" fillId="13" borderId="13" xfId="0" applyNumberFormat="1" applyFont="1" applyFill="1" applyBorder="1" applyAlignment="1">
      <alignment horizontal="center" vertical="center"/>
    </xf>
    <xf numFmtId="1" fontId="36" fillId="14" borderId="13" xfId="0" applyNumberFormat="1" applyFont="1" applyFill="1" applyBorder="1" applyAlignment="1">
      <alignment horizontal="center" vertical="center"/>
    </xf>
    <xf numFmtId="168" fontId="36" fillId="14" borderId="13" xfId="0" applyNumberFormat="1" applyFont="1" applyFill="1" applyBorder="1" applyAlignment="1">
      <alignment horizontal="center" vertical="center"/>
    </xf>
    <xf numFmtId="0" fontId="29" fillId="3" borderId="11" xfId="0" applyFont="1" applyFill="1" applyBorder="1" applyAlignment="1">
      <alignment horizontal="left" vertical="center"/>
    </xf>
    <xf numFmtId="0" fontId="29" fillId="17" borderId="11" xfId="0" applyFont="1" applyFill="1" applyBorder="1" applyAlignment="1">
      <alignment horizontal="left" vertical="center"/>
    </xf>
    <xf numFmtId="0" fontId="15" fillId="2" borderId="13" xfId="0" applyFont="1" applyFill="1" applyBorder="1" applyAlignment="1">
      <alignment horizontal="center" vertical="center"/>
    </xf>
    <xf numFmtId="0" fontId="15" fillId="2" borderId="13" xfId="0" applyFont="1" applyFill="1" applyBorder="1" applyAlignment="1">
      <alignment horizontal="left" vertical="center"/>
    </xf>
    <xf numFmtId="165" fontId="29" fillId="3" borderId="11" xfId="0" applyNumberFormat="1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left" vertical="center"/>
    </xf>
    <xf numFmtId="165" fontId="29" fillId="17" borderId="11" xfId="0" applyNumberFormat="1" applyFont="1" applyFill="1" applyBorder="1" applyAlignment="1">
      <alignment horizontal="center" vertical="center"/>
    </xf>
    <xf numFmtId="0" fontId="4" fillId="17" borderId="11" xfId="0" applyFont="1" applyFill="1" applyBorder="1" applyAlignment="1">
      <alignment horizontal="left" vertical="center"/>
    </xf>
    <xf numFmtId="0" fontId="37" fillId="3" borderId="0" xfId="0" applyFont="1" applyFill="1" applyAlignment="1">
      <alignment horizontal="center" vertical="top"/>
    </xf>
    <xf numFmtId="0" fontId="37" fillId="17" borderId="0" xfId="0" applyFont="1" applyFill="1" applyAlignment="1">
      <alignment horizontal="center" vertical="top"/>
    </xf>
    <xf numFmtId="0" fontId="11" fillId="0" borderId="5" xfId="0" applyFont="1" applyBorder="1"/>
    <xf numFmtId="0" fontId="12" fillId="6" borderId="6" xfId="0" applyFont="1" applyFill="1" applyBorder="1" applyAlignment="1">
      <alignment horizontal="center" vertical="center"/>
    </xf>
    <xf numFmtId="0" fontId="13" fillId="3" borderId="7" xfId="0" applyFont="1" applyFill="1" applyBorder="1" applyAlignment="1">
      <alignment horizontal="left" vertical="center" wrapText="1"/>
    </xf>
    <xf numFmtId="0" fontId="12" fillId="7" borderId="6" xfId="0" applyFont="1" applyFill="1" applyBorder="1" applyAlignment="1">
      <alignment horizontal="center" vertical="center"/>
    </xf>
    <xf numFmtId="0" fontId="12" fillId="8" borderId="6" xfId="0" applyFont="1" applyFill="1" applyBorder="1" applyAlignment="1">
      <alignment horizontal="center" vertical="center"/>
    </xf>
    <xf numFmtId="0" fontId="12" fillId="9" borderId="6" xfId="0" applyFont="1" applyFill="1" applyBorder="1" applyAlignment="1">
      <alignment horizontal="center" vertical="center"/>
    </xf>
    <xf numFmtId="0" fontId="12" fillId="10" borderId="6" xfId="0" applyFont="1" applyFill="1" applyBorder="1" applyAlignment="1">
      <alignment horizontal="center" vertical="center"/>
    </xf>
    <xf numFmtId="0" fontId="12" fillId="11" borderId="6" xfId="0" applyFont="1" applyFill="1" applyBorder="1" applyAlignment="1">
      <alignment horizontal="center" vertical="center"/>
    </xf>
    <xf numFmtId="0" fontId="12" fillId="12" borderId="6" xfId="0" applyFont="1" applyFill="1" applyBorder="1" applyAlignment="1">
      <alignment horizontal="center" vertical="center"/>
    </xf>
    <xf numFmtId="0" fontId="12" fillId="13" borderId="6" xfId="0" applyFont="1" applyFill="1" applyBorder="1" applyAlignment="1">
      <alignment horizontal="center" vertical="center"/>
    </xf>
    <xf numFmtId="0" fontId="11" fillId="0" borderId="5" xfId="0" applyFont="1" applyBorder="1" applyAlignment="1">
      <alignment horizontal="left" vertical="center"/>
    </xf>
    <xf numFmtId="0" fontId="14" fillId="2" borderId="8" xfId="0" applyFont="1" applyFill="1" applyBorder="1" applyAlignment="1">
      <alignment horizontal="center" vertical="center" wrapText="1"/>
    </xf>
    <xf numFmtId="0" fontId="14" fillId="2" borderId="9" xfId="0" applyFont="1" applyFill="1" applyBorder="1" applyAlignment="1">
      <alignment horizontal="center" vertical="center"/>
    </xf>
    <xf numFmtId="0" fontId="14" fillId="4" borderId="9" xfId="0" applyFont="1" applyFill="1" applyBorder="1" applyAlignment="1">
      <alignment horizontal="center" vertical="center"/>
    </xf>
    <xf numFmtId="0" fontId="15" fillId="6" borderId="8" xfId="0" applyFont="1" applyFill="1" applyBorder="1" applyAlignment="1">
      <alignment horizontal="center" vertical="center" wrapText="1"/>
    </xf>
    <xf numFmtId="0" fontId="15" fillId="7" borderId="8" xfId="0" applyFont="1" applyFill="1" applyBorder="1" applyAlignment="1">
      <alignment horizontal="center" vertical="center" wrapText="1"/>
    </xf>
    <xf numFmtId="0" fontId="15" fillId="8" borderId="8" xfId="0" applyFont="1" applyFill="1" applyBorder="1" applyAlignment="1">
      <alignment horizontal="center" vertical="center" wrapText="1"/>
    </xf>
    <xf numFmtId="0" fontId="15" fillId="9" borderId="8" xfId="0" applyFont="1" applyFill="1" applyBorder="1" applyAlignment="1">
      <alignment horizontal="center" vertical="center" wrapText="1"/>
    </xf>
    <xf numFmtId="0" fontId="15" fillId="10" borderId="8" xfId="0" applyFont="1" applyFill="1" applyBorder="1" applyAlignment="1">
      <alignment horizontal="center" vertical="center" wrapText="1"/>
    </xf>
    <xf numFmtId="0" fontId="15" fillId="11" borderId="8" xfId="0" applyFont="1" applyFill="1" applyBorder="1" applyAlignment="1">
      <alignment horizontal="center" vertical="center" wrapText="1"/>
    </xf>
    <xf numFmtId="0" fontId="15" fillId="12" borderId="8" xfId="0" applyFont="1" applyFill="1" applyBorder="1" applyAlignment="1">
      <alignment horizontal="center" vertical="center" wrapText="1"/>
    </xf>
    <xf numFmtId="0" fontId="15" fillId="13" borderId="8" xfId="0" applyFont="1" applyFill="1" applyBorder="1" applyAlignment="1">
      <alignment horizontal="center" vertical="center" wrapText="1"/>
    </xf>
    <xf numFmtId="0" fontId="15" fillId="14" borderId="8" xfId="0" applyFont="1" applyFill="1" applyBorder="1" applyAlignment="1">
      <alignment horizontal="center" vertical="center" wrapText="1"/>
    </xf>
    <xf numFmtId="0" fontId="30" fillId="2" borderId="0" xfId="0" applyFont="1" applyFill="1" applyAlignment="1">
      <alignment horizontal="left" vertical="center"/>
    </xf>
    <xf numFmtId="0" fontId="31" fillId="0" borderId="5" xfId="0" applyFont="1" applyBorder="1"/>
    <xf numFmtId="1" fontId="32" fillId="3" borderId="0" xfId="0" applyNumberFormat="1" applyFont="1" applyFill="1" applyAlignment="1">
      <alignment horizontal="left" vertical="center"/>
    </xf>
    <xf numFmtId="1" fontId="33" fillId="3" borderId="0" xfId="0" applyNumberFormat="1" applyFont="1" applyFill="1" applyAlignment="1">
      <alignment horizontal="left" vertical="center"/>
    </xf>
    <xf numFmtId="1" fontId="34" fillId="3" borderId="0" xfId="0" applyNumberFormat="1" applyFont="1" applyFill="1" applyAlignment="1">
      <alignment horizontal="left" vertical="center"/>
    </xf>
    <xf numFmtId="167" fontId="34" fillId="3" borderId="0" xfId="0" applyNumberFormat="1" applyFont="1" applyFill="1" applyAlignment="1">
      <alignment horizontal="left" vertical="center"/>
    </xf>
    <xf numFmtId="168" fontId="35" fillId="3" borderId="0" xfId="0" applyNumberFormat="1" applyFont="1" applyFill="1" applyAlignment="1">
      <alignment horizontal="left" vertical="center"/>
    </xf>
    <xf numFmtId="0" fontId="19" fillId="3" borderId="11" xfId="0" applyFont="1" applyFill="1" applyBorder="1" applyAlignment="1">
      <alignment horizontal="left" vertical="center"/>
    </xf>
    <xf numFmtId="0" fontId="19" fillId="17" borderId="11" xfId="0" applyFont="1" applyFill="1" applyBorder="1" applyAlignment="1">
      <alignment horizontal="left" vertical="center"/>
    </xf>
    <xf numFmtId="0" fontId="29" fillId="3" borderId="0" xfId="0" applyFont="1" applyFill="1" applyAlignment="1">
      <alignment horizontal="left" vertical="top"/>
    </xf>
    <xf numFmtId="0" fontId="19" fillId="3" borderId="0" xfId="0" applyFont="1" applyFill="1" applyAlignment="1">
      <alignment horizontal="left" vertical="top" wrapText="1"/>
    </xf>
    <xf numFmtId="0" fontId="29" fillId="17" borderId="0" xfId="0" applyFont="1" applyFill="1" applyAlignment="1">
      <alignment horizontal="left" vertical="top"/>
    </xf>
    <xf numFmtId="0" fontId="19" fillId="17" borderId="0" xfId="0" applyFont="1" applyFill="1" applyAlignment="1">
      <alignment horizontal="left" vertical="top" wrapText="1"/>
    </xf>
    <xf numFmtId="0" fontId="6" fillId="0" borderId="0" xfId="0" applyFont="1"/>
  </cellXfs>
  <cellStyles count="1">
    <cellStyle name="Standard" xfId="0" builtinId="0"/>
  </cellStyles>
  <dxfs count="12">
    <dxf>
      <font>
        <b/>
        <sz val="10"/>
        <color rgb="FFFFFFFF"/>
        <name val="Calibri"/>
        <charset val="1"/>
      </font>
      <fill>
        <patternFill>
          <bgColor rgb="FFB84545"/>
        </patternFill>
      </fill>
    </dxf>
    <dxf>
      <font>
        <b/>
        <sz val="10"/>
        <color rgb="FFB84545"/>
        <name val="Calibri"/>
        <charset val="1"/>
      </font>
      <fill>
        <patternFill>
          <bgColor rgb="FFF5D9C4"/>
        </patternFill>
      </fill>
    </dxf>
    <dxf>
      <font>
        <b/>
        <sz val="10"/>
        <color rgb="FFFFFFFF"/>
        <name val="Calibri"/>
        <charset val="1"/>
      </font>
      <fill>
        <patternFill>
          <bgColor rgb="FFB84545"/>
        </patternFill>
      </fill>
    </dxf>
    <dxf>
      <font>
        <b/>
        <sz val="10"/>
        <color rgb="FFB84545"/>
        <name val="Calibri"/>
        <charset val="1"/>
      </font>
      <fill>
        <patternFill>
          <bgColor rgb="FFF5D9C4"/>
        </patternFill>
      </fill>
    </dxf>
    <dxf>
      <font>
        <b/>
        <sz val="9"/>
        <color rgb="FFFFFFFF"/>
        <name val="Calibri"/>
        <charset val="1"/>
      </font>
      <fill>
        <patternFill>
          <bgColor rgb="FF8A8A8A"/>
        </patternFill>
      </fill>
    </dxf>
    <dxf>
      <font>
        <b/>
        <sz val="9"/>
        <color rgb="FFFFFFFF"/>
        <name val="Calibri"/>
        <charset val="1"/>
      </font>
      <fill>
        <patternFill>
          <bgColor rgb="FFC87F3F"/>
        </patternFill>
      </fill>
    </dxf>
    <dxf>
      <font>
        <b/>
        <sz val="9"/>
        <color rgb="FFFFFFFF"/>
        <name val="Calibri"/>
        <charset val="1"/>
      </font>
      <fill>
        <patternFill>
          <bgColor rgb="FFC5809E"/>
        </patternFill>
      </fill>
    </dxf>
    <dxf>
      <font>
        <b/>
        <sz val="9"/>
        <color rgb="FFFFFFFF"/>
        <name val="Calibri"/>
        <charset val="1"/>
      </font>
      <fill>
        <patternFill>
          <bgColor rgb="FF3F8899"/>
        </patternFill>
      </fill>
    </dxf>
    <dxf>
      <font>
        <b/>
        <sz val="9"/>
        <color rgb="FFFFFFFF"/>
        <name val="Calibri"/>
        <charset val="1"/>
      </font>
      <fill>
        <patternFill>
          <bgColor rgb="FF7A5B85"/>
        </patternFill>
      </fill>
    </dxf>
    <dxf>
      <font>
        <b/>
        <sz val="9"/>
        <color rgb="FFFFFFFF"/>
        <name val="Calibri"/>
        <charset val="1"/>
      </font>
      <fill>
        <patternFill>
          <bgColor rgb="FF3F6A87"/>
        </patternFill>
      </fill>
    </dxf>
    <dxf>
      <font>
        <b/>
        <sz val="9"/>
        <color rgb="FFFFFFFF"/>
        <name val="Calibri"/>
        <charset val="1"/>
      </font>
      <fill>
        <patternFill>
          <bgColor rgb="FFB84545"/>
        </patternFill>
      </fill>
    </dxf>
    <dxf>
      <font>
        <b/>
        <sz val="9"/>
        <color rgb="FFFFFFFF"/>
        <name val="Calibri"/>
        <charset val="1"/>
      </font>
      <fill>
        <patternFill>
          <bgColor rgb="FF4A7D5F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4A7D5F"/>
      <rgbColor rgb="FF000080"/>
      <rgbColor rgb="FF6E6E6E"/>
      <rgbColor rgb="FF800080"/>
      <rgbColor rgb="FF2A6470"/>
      <rgbColor rgb="FFD9D5CC"/>
      <rgbColor rgb="FF878787"/>
      <rgbColor rgb="FF9999FF"/>
      <rgbColor rgb="FFB84545"/>
      <rgbColor rgb="FFFAF8F4"/>
      <rgbColor rgb="FFF4F1EC"/>
      <rgbColor rgb="FF660066"/>
      <rgbColor rgb="FFC5809E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3F6A87"/>
      <rgbColor rgb="FF0000FF"/>
      <rgbColor rgb="FF00CCFF"/>
      <rgbColor rgb="FFCCFFFF"/>
      <rgbColor rgb="FFE9E4D9"/>
      <rgbColor rgb="FFFFFF99"/>
      <rgbColor rgb="FF99CCFF"/>
      <rgbColor rgb="FFFF99CC"/>
      <rgbColor rgb="FFCC99FF"/>
      <rgbColor rgb="FFF5D9C4"/>
      <rgbColor rgb="FF4F81BD"/>
      <rgbColor rgb="FF33CCCC"/>
      <rgbColor rgb="FF99CC00"/>
      <rgbColor rgb="FFFFCC00"/>
      <rgbColor rgb="FFB8825C"/>
      <rgbColor rgb="FFC87F3F"/>
      <rgbColor rgb="FF7A5B85"/>
      <rgbColor rgb="FF8A8A8A"/>
      <rgbColor rgb="FF0E323A"/>
      <rgbColor rgb="FF3F8899"/>
      <rgbColor rgb="FF14464F"/>
      <rgbColor rgb="FF333300"/>
      <rgbColor rgb="FF993300"/>
      <rgbColor rgb="FF993366"/>
      <rgbColor rgb="FF333399"/>
      <rgbColor rgb="FF222222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sz="1800" b="1" strike="noStrike" spc="-1">
                <a:solidFill>
                  <a:srgbClr val="000000"/>
                </a:solidFill>
                <a:latin typeface="Calibri"/>
              </a:rPr>
              <a:t>Abwesenheiten je Monat (Urlaub, Krank, Sonderurlaub, Elternzeit)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Übersicht!$K$29</c:f>
              <c:strCache>
                <c:ptCount val="1"/>
                <c:pt idx="0">
                  <c:v>Σ Werktage abwesend</c:v>
                </c:pt>
              </c:strCache>
            </c:strRef>
          </c:tx>
          <c:spPr>
            <a:solidFill>
              <a:srgbClr val="4F81BD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Übersicht!$B$30:$B$41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Übersicht!$K$30:$K$41</c:f>
              <c:numCache>
                <c:formatCode>0</c:formatCode>
                <c:ptCount val="12"/>
                <c:pt idx="0">
                  <c:v>12</c:v>
                </c:pt>
                <c:pt idx="1">
                  <c:v>20</c:v>
                </c:pt>
                <c:pt idx="2">
                  <c:v>17</c:v>
                </c:pt>
                <c:pt idx="3">
                  <c:v>16</c:v>
                </c:pt>
                <c:pt idx="4">
                  <c:v>19</c:v>
                </c:pt>
                <c:pt idx="5">
                  <c:v>10</c:v>
                </c:pt>
                <c:pt idx="6">
                  <c:v>50</c:v>
                </c:pt>
                <c:pt idx="7">
                  <c:v>61</c:v>
                </c:pt>
                <c:pt idx="8">
                  <c:v>14</c:v>
                </c:pt>
                <c:pt idx="9">
                  <c:v>10</c:v>
                </c:pt>
                <c:pt idx="10">
                  <c:v>3</c:v>
                </c:pt>
                <c:pt idx="11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A3-4F6E-888E-921DFCDF6D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8143847"/>
        <c:axId val="75067867"/>
      </c:barChart>
      <c:catAx>
        <c:axId val="2814384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75067867"/>
        <c:crosses val="autoZero"/>
        <c:auto val="1"/>
        <c:lblAlgn val="ctr"/>
        <c:lblOffset val="100"/>
        <c:noMultiLvlLbl val="0"/>
      </c:catAx>
      <c:valAx>
        <c:axId val="75067867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sz="1000" b="1" strike="noStrike" spc="-1">
                    <a:solidFill>
                      <a:srgbClr val="000000"/>
                    </a:solidFill>
                    <a:latin typeface="Calibri"/>
                  </a:rPr>
                  <a:t>Werktage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0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28143847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28</xdr:row>
      <xdr:rowOff>0</xdr:rowOff>
    </xdr:from>
    <xdr:to>
      <xdr:col>23</xdr:col>
      <xdr:colOff>4320</xdr:colOff>
      <xdr:row>41</xdr:row>
      <xdr:rowOff>269640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O29"/>
  <sheetViews>
    <sheetView showGridLines="0" tabSelected="1" zoomScale="85" zoomScaleNormal="85" workbookViewId="0">
      <pane xSplit="5" ySplit="20" topLeftCell="F21" activePane="bottomRight" state="frozen"/>
      <selection pane="topRight" activeCell="F1" sqref="F1"/>
      <selection pane="bottomLeft" activeCell="A21" sqref="A21"/>
      <selection pane="bottomRight" activeCell="L47" sqref="L47"/>
    </sheetView>
  </sheetViews>
  <sheetFormatPr baseColWidth="10" defaultColWidth="8.7109375" defaultRowHeight="15" x14ac:dyDescent="0.25"/>
  <cols>
    <col min="1" max="1" width="6" customWidth="1"/>
    <col min="2" max="2" width="22" customWidth="1"/>
    <col min="3" max="3" width="14" customWidth="1"/>
    <col min="4" max="4" width="12" customWidth="1"/>
    <col min="5" max="5" width="10" customWidth="1"/>
    <col min="6" max="370" width="3.42578125" customWidth="1"/>
    <col min="371" max="378" width="6" customWidth="1"/>
    <col min="379" max="379" width="9" customWidth="1"/>
  </cols>
  <sheetData>
    <row r="1" spans="1:77" ht="7.5" customHeight="1" x14ac:dyDescent="0.25"/>
    <row r="2" spans="1:77" ht="30" customHeight="1" x14ac:dyDescent="0.25">
      <c r="A2" s="14" t="s">
        <v>150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3" t="s">
        <v>0</v>
      </c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3"/>
      <c r="BT2" s="13"/>
      <c r="BU2" s="13"/>
      <c r="BV2" s="13"/>
      <c r="BW2" s="13"/>
      <c r="BX2" s="13"/>
      <c r="BY2" s="13"/>
    </row>
    <row r="3" spans="1:77" ht="19.5" customHeight="1" x14ac:dyDescent="0.25">
      <c r="A3" s="12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1" t="s">
        <v>2</v>
      </c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</row>
    <row r="4" spans="1:77" ht="6" customHeight="1" x14ac:dyDescent="0.25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</row>
    <row r="5" spans="1:77" ht="7.5" customHeight="1" x14ac:dyDescent="0.25"/>
    <row r="6" spans="1:77" ht="18" customHeight="1" x14ac:dyDescent="0.25">
      <c r="A6" s="9" t="s">
        <v>3</v>
      </c>
      <c r="B6" s="9"/>
      <c r="C6" s="9"/>
      <c r="D6" s="9"/>
      <c r="E6" s="9"/>
      <c r="F6" s="9"/>
      <c r="G6" s="9"/>
      <c r="H6" s="9"/>
      <c r="I6" s="9"/>
      <c r="J6" s="9"/>
      <c r="L6" s="8" t="s">
        <v>4</v>
      </c>
      <c r="M6" s="8"/>
      <c r="N6" s="8"/>
      <c r="O6" s="8"/>
      <c r="P6" s="8"/>
      <c r="Q6" s="8"/>
      <c r="R6" s="8"/>
      <c r="S6" s="8"/>
      <c r="T6" s="8"/>
      <c r="U6" s="8"/>
      <c r="W6" s="7" t="s">
        <v>5</v>
      </c>
      <c r="X6" s="7"/>
      <c r="Y6" s="7"/>
      <c r="Z6" s="7"/>
      <c r="AA6" s="7"/>
      <c r="AB6" s="7"/>
      <c r="AC6" s="7"/>
      <c r="AD6" s="7"/>
      <c r="AE6" s="7"/>
      <c r="AF6" s="7"/>
      <c r="AH6" s="6" t="s">
        <v>6</v>
      </c>
      <c r="AI6" s="6"/>
      <c r="AJ6" s="6"/>
      <c r="AK6" s="6"/>
      <c r="AL6" s="6"/>
      <c r="AM6" s="6"/>
      <c r="AN6" s="6"/>
      <c r="AO6" s="6"/>
      <c r="AP6" s="6"/>
      <c r="AQ6" s="6"/>
    </row>
    <row r="7" spans="1:77" ht="15.75" customHeight="1" x14ac:dyDescent="0.25">
      <c r="A7" s="5" t="s">
        <v>7</v>
      </c>
      <c r="B7" s="5"/>
      <c r="C7" s="5"/>
      <c r="D7" s="5"/>
      <c r="E7" s="5"/>
      <c r="F7" s="5"/>
      <c r="G7" s="5"/>
      <c r="H7" s="5"/>
      <c r="I7" s="5"/>
      <c r="J7" s="5"/>
      <c r="L7" s="5" t="s">
        <v>8</v>
      </c>
      <c r="M7" s="5"/>
      <c r="N7" s="5"/>
      <c r="O7" s="5"/>
      <c r="P7" s="5"/>
      <c r="Q7" s="5"/>
      <c r="R7" s="5"/>
      <c r="S7" s="5"/>
      <c r="T7" s="5"/>
      <c r="U7" s="5"/>
      <c r="W7" s="5" t="s">
        <v>9</v>
      </c>
      <c r="X7" s="5"/>
      <c r="Y7" s="5"/>
      <c r="Z7" s="5"/>
      <c r="AA7" s="5"/>
      <c r="AB7" s="5"/>
      <c r="AC7" s="5"/>
      <c r="AD7" s="5"/>
      <c r="AE7" s="5"/>
      <c r="AF7" s="5"/>
      <c r="AH7" s="5" t="s">
        <v>10</v>
      </c>
      <c r="AI7" s="5"/>
      <c r="AJ7" s="5"/>
      <c r="AK7" s="5"/>
      <c r="AL7" s="5"/>
      <c r="AM7" s="5"/>
      <c r="AN7" s="5"/>
      <c r="AO7" s="5"/>
      <c r="AP7" s="5"/>
      <c r="AQ7" s="5"/>
    </row>
    <row r="8" spans="1:77" ht="33.75" customHeight="1" x14ac:dyDescent="0.25">
      <c r="A8" s="4">
        <f>COUNTA(B21:B28)</f>
        <v>8</v>
      </c>
      <c r="B8" s="4"/>
      <c r="C8" s="4"/>
      <c r="D8" s="4"/>
      <c r="E8" s="4"/>
      <c r="F8" s="4"/>
      <c r="G8" s="4"/>
      <c r="H8" s="4"/>
      <c r="I8" s="4"/>
      <c r="J8" s="4"/>
      <c r="L8" s="3">
        <f ca="1">IFERROR(SUMPRODUCT((INDEX(F21:NF28,0,MATCH(TODAY(),F20:NF20,0))="U")*1)+SUMPRODUCT((INDEX(F21:NF28,0,MATCH(TODAY(),F20:NF20,0))="K")*1)+SUMPRODUCT((INDEX(F21:NF28,0,MATCH(TODAY(),F20:NF20,0))="S")*1)+SUMPRODUCT((INDEX(F21:NF28,0,MATCH(TODAY(),F20:NF20,0))="E")*1),0)</f>
        <v>3</v>
      </c>
      <c r="M8" s="3"/>
      <c r="N8" s="3"/>
      <c r="O8" s="3"/>
      <c r="P8" s="3"/>
      <c r="Q8" s="3"/>
      <c r="R8" s="3"/>
      <c r="S8" s="3"/>
      <c r="T8" s="3"/>
      <c r="U8" s="3"/>
      <c r="W8" s="2">
        <f ca="1">IFERROR(SUMPRODUCT((INDEX(F21:NF28,0,MATCH(TODAY(),F20:NF20,0))="H")*1),0)</f>
        <v>0</v>
      </c>
      <c r="X8" s="2"/>
      <c r="Y8" s="2"/>
      <c r="Z8" s="2"/>
      <c r="AA8" s="2"/>
      <c r="AB8" s="2"/>
      <c r="AC8" s="2"/>
      <c r="AD8" s="2"/>
      <c r="AE8" s="2"/>
      <c r="AF8" s="2"/>
      <c r="AH8" s="1">
        <f>COUNTIF(F21:NF28,"U")</f>
        <v>196</v>
      </c>
      <c r="AI8" s="1"/>
      <c r="AJ8" s="1"/>
      <c r="AK8" s="1"/>
      <c r="AL8" s="1"/>
      <c r="AM8" s="1"/>
      <c r="AN8" s="1"/>
      <c r="AO8" s="1"/>
      <c r="AP8" s="1"/>
      <c r="AQ8" s="1"/>
    </row>
    <row r="9" spans="1:77" ht="7.5" customHeight="1" x14ac:dyDescent="0.25"/>
    <row r="11" spans="1:77" x14ac:dyDescent="0.25">
      <c r="A11" s="91" t="s">
        <v>11</v>
      </c>
      <c r="B11" s="91"/>
      <c r="C11" s="91"/>
      <c r="D11" s="91"/>
      <c r="E11" s="91"/>
      <c r="F11" s="91"/>
      <c r="G11" s="91"/>
      <c r="H11" s="91"/>
      <c r="I11" s="91"/>
      <c r="J11" s="91"/>
      <c r="K11" s="91"/>
      <c r="L11" s="91"/>
      <c r="M11" s="91"/>
      <c r="N11" s="91"/>
      <c r="O11" s="91"/>
      <c r="P11" s="91"/>
      <c r="Q11" s="91"/>
      <c r="R11" s="91"/>
      <c r="S11" s="91"/>
      <c r="T11" s="91"/>
      <c r="U11" s="91"/>
      <c r="V11" s="91"/>
      <c r="W11" s="91"/>
      <c r="X11" s="91"/>
      <c r="Y11" s="91"/>
      <c r="Z11" s="91"/>
      <c r="AA11" s="91"/>
      <c r="AB11" s="91"/>
      <c r="AC11" s="91"/>
      <c r="AD11" s="91"/>
      <c r="AE11" s="91"/>
      <c r="AF11" s="91"/>
      <c r="AG11" s="91"/>
      <c r="AH11" s="91"/>
      <c r="AI11" s="91"/>
      <c r="AJ11" s="91"/>
      <c r="AK11" s="91"/>
      <c r="AL11" s="91"/>
      <c r="AM11" s="91"/>
      <c r="AN11" s="91"/>
    </row>
    <row r="12" spans="1:77" ht="25.5" customHeight="1" x14ac:dyDescent="0.25">
      <c r="A12" s="92" t="s">
        <v>12</v>
      </c>
      <c r="B12" s="92"/>
      <c r="C12" s="93" t="s">
        <v>13</v>
      </c>
      <c r="D12" s="93"/>
      <c r="E12" s="93"/>
      <c r="G12" s="94" t="s">
        <v>14</v>
      </c>
      <c r="H12" s="94"/>
      <c r="I12" s="93" t="s">
        <v>15</v>
      </c>
      <c r="J12" s="93"/>
      <c r="K12" s="93"/>
      <c r="M12" s="95" t="s">
        <v>16</v>
      </c>
      <c r="N12" s="95"/>
      <c r="O12" s="93" t="s">
        <v>17</v>
      </c>
      <c r="P12" s="93"/>
      <c r="Q12" s="93"/>
      <c r="S12" s="96" t="s">
        <v>18</v>
      </c>
      <c r="T12" s="96"/>
      <c r="U12" s="93" t="s">
        <v>19</v>
      </c>
      <c r="V12" s="93"/>
      <c r="W12" s="93"/>
      <c r="Y12" s="97" t="s">
        <v>20</v>
      </c>
      <c r="Z12" s="97"/>
      <c r="AA12" s="93" t="s">
        <v>21</v>
      </c>
      <c r="AB12" s="93"/>
      <c r="AC12" s="93"/>
      <c r="AE12" s="98" t="s">
        <v>22</v>
      </c>
      <c r="AF12" s="98"/>
      <c r="AG12" s="93" t="s">
        <v>23</v>
      </c>
      <c r="AH12" s="93"/>
      <c r="AI12" s="93"/>
      <c r="AK12" s="99" t="s">
        <v>24</v>
      </c>
      <c r="AL12" s="99"/>
      <c r="AM12" s="93" t="s">
        <v>25</v>
      </c>
      <c r="AN12" s="93"/>
      <c r="AO12" s="93"/>
      <c r="AQ12" s="100" t="s">
        <v>26</v>
      </c>
      <c r="AR12" s="100"/>
      <c r="AS12" s="93" t="s">
        <v>27</v>
      </c>
      <c r="AT12" s="93"/>
      <c r="AU12" s="93"/>
    </row>
    <row r="13" spans="1:77" ht="6" customHeight="1" x14ac:dyDescent="0.25"/>
    <row r="16" spans="1:77" x14ac:dyDescent="0.25">
      <c r="A16" s="101" t="s">
        <v>28</v>
      </c>
      <c r="B16" s="101"/>
      <c r="C16" s="101"/>
      <c r="D16" s="101"/>
      <c r="E16" s="101"/>
      <c r="F16" s="101"/>
      <c r="G16" s="101"/>
      <c r="H16" s="101"/>
      <c r="I16" s="101"/>
      <c r="J16" s="101"/>
      <c r="K16" s="101"/>
      <c r="L16" s="101"/>
      <c r="M16" s="101"/>
      <c r="N16" s="101"/>
      <c r="O16" s="101"/>
      <c r="P16" s="101"/>
      <c r="Q16" s="101"/>
      <c r="R16" s="101"/>
      <c r="S16" s="101"/>
      <c r="T16" s="101"/>
      <c r="U16" s="101"/>
      <c r="V16" s="101"/>
      <c r="W16" s="101"/>
      <c r="X16" s="101"/>
      <c r="Y16" s="101"/>
      <c r="Z16" s="101"/>
      <c r="AA16" s="101"/>
      <c r="AB16" s="101"/>
      <c r="AC16" s="101"/>
      <c r="AD16" s="101"/>
      <c r="AE16" s="101"/>
      <c r="AF16" s="101"/>
      <c r="AG16" s="101"/>
      <c r="AH16" s="101"/>
      <c r="AI16" s="101"/>
      <c r="AJ16" s="101"/>
      <c r="AK16" s="101"/>
      <c r="AL16" s="101"/>
      <c r="AM16" s="101"/>
      <c r="AN16" s="101"/>
      <c r="AO16" s="101"/>
      <c r="AP16" s="101"/>
      <c r="AQ16" s="101"/>
      <c r="AR16" s="101"/>
      <c r="AS16" s="101"/>
      <c r="AT16" s="101"/>
    </row>
    <row r="17" spans="1:379" ht="3.75" customHeight="1" x14ac:dyDescent="0.25"/>
    <row r="18" spans="1:379" ht="15" customHeight="1" x14ac:dyDescent="0.25">
      <c r="A18" s="102" t="s">
        <v>29</v>
      </c>
      <c r="B18" s="102" t="s">
        <v>30</v>
      </c>
      <c r="C18" s="102" t="s">
        <v>31</v>
      </c>
      <c r="D18" s="102" t="s">
        <v>32</v>
      </c>
      <c r="E18" s="102" t="s">
        <v>33</v>
      </c>
      <c r="F18" s="103" t="s">
        <v>34</v>
      </c>
      <c r="G18" s="103"/>
      <c r="H18" s="103"/>
      <c r="I18" s="103"/>
      <c r="J18" s="103"/>
      <c r="K18" s="103"/>
      <c r="L18" s="103"/>
      <c r="M18" s="103"/>
      <c r="N18" s="103"/>
      <c r="O18" s="103"/>
      <c r="P18" s="103"/>
      <c r="Q18" s="103"/>
      <c r="R18" s="103"/>
      <c r="S18" s="103"/>
      <c r="T18" s="103"/>
      <c r="U18" s="103"/>
      <c r="V18" s="103"/>
      <c r="W18" s="103"/>
      <c r="X18" s="103"/>
      <c r="Y18" s="103"/>
      <c r="Z18" s="103"/>
      <c r="AA18" s="103"/>
      <c r="AB18" s="103"/>
      <c r="AC18" s="103"/>
      <c r="AD18" s="103"/>
      <c r="AE18" s="103"/>
      <c r="AF18" s="103"/>
      <c r="AG18" s="103"/>
      <c r="AH18" s="103"/>
      <c r="AI18" s="103"/>
      <c r="AJ18" s="103"/>
      <c r="AK18" s="104" t="s">
        <v>35</v>
      </c>
      <c r="AL18" s="104"/>
      <c r="AM18" s="104"/>
      <c r="AN18" s="104"/>
      <c r="AO18" s="104"/>
      <c r="AP18" s="104"/>
      <c r="AQ18" s="104"/>
      <c r="AR18" s="104"/>
      <c r="AS18" s="104"/>
      <c r="AT18" s="104"/>
      <c r="AU18" s="104"/>
      <c r="AV18" s="104"/>
      <c r="AW18" s="104"/>
      <c r="AX18" s="104"/>
      <c r="AY18" s="104"/>
      <c r="AZ18" s="104"/>
      <c r="BA18" s="104"/>
      <c r="BB18" s="104"/>
      <c r="BC18" s="104"/>
      <c r="BD18" s="104"/>
      <c r="BE18" s="104"/>
      <c r="BF18" s="104"/>
      <c r="BG18" s="104"/>
      <c r="BH18" s="104"/>
      <c r="BI18" s="104"/>
      <c r="BJ18" s="104"/>
      <c r="BK18" s="104"/>
      <c r="BL18" s="104"/>
      <c r="BM18" s="103" t="s">
        <v>36</v>
      </c>
      <c r="BN18" s="103"/>
      <c r="BO18" s="103"/>
      <c r="BP18" s="103"/>
      <c r="BQ18" s="103"/>
      <c r="BR18" s="103"/>
      <c r="BS18" s="103"/>
      <c r="BT18" s="103"/>
      <c r="BU18" s="103"/>
      <c r="BV18" s="103"/>
      <c r="BW18" s="103"/>
      <c r="BX18" s="103"/>
      <c r="BY18" s="103"/>
      <c r="BZ18" s="103"/>
      <c r="CA18" s="103"/>
      <c r="CB18" s="103"/>
      <c r="CC18" s="103"/>
      <c r="CD18" s="103"/>
      <c r="CE18" s="103"/>
      <c r="CF18" s="103"/>
      <c r="CG18" s="103"/>
      <c r="CH18" s="103"/>
      <c r="CI18" s="103"/>
      <c r="CJ18" s="103"/>
      <c r="CK18" s="103"/>
      <c r="CL18" s="103"/>
      <c r="CM18" s="103"/>
      <c r="CN18" s="103"/>
      <c r="CO18" s="103"/>
      <c r="CP18" s="103"/>
      <c r="CQ18" s="103"/>
      <c r="CR18" s="104" t="s">
        <v>37</v>
      </c>
      <c r="CS18" s="104"/>
      <c r="CT18" s="104"/>
      <c r="CU18" s="104"/>
      <c r="CV18" s="104"/>
      <c r="CW18" s="104"/>
      <c r="CX18" s="104"/>
      <c r="CY18" s="104"/>
      <c r="CZ18" s="104"/>
      <c r="DA18" s="104"/>
      <c r="DB18" s="104"/>
      <c r="DC18" s="104"/>
      <c r="DD18" s="104"/>
      <c r="DE18" s="104"/>
      <c r="DF18" s="104"/>
      <c r="DG18" s="104"/>
      <c r="DH18" s="104"/>
      <c r="DI18" s="104"/>
      <c r="DJ18" s="104"/>
      <c r="DK18" s="104"/>
      <c r="DL18" s="104"/>
      <c r="DM18" s="104"/>
      <c r="DN18" s="104"/>
      <c r="DO18" s="104"/>
      <c r="DP18" s="104"/>
      <c r="DQ18" s="104"/>
      <c r="DR18" s="104"/>
      <c r="DS18" s="104"/>
      <c r="DT18" s="104"/>
      <c r="DU18" s="104"/>
      <c r="DV18" s="103" t="s">
        <v>38</v>
      </c>
      <c r="DW18" s="103"/>
      <c r="DX18" s="103"/>
      <c r="DY18" s="103"/>
      <c r="DZ18" s="103"/>
      <c r="EA18" s="103"/>
      <c r="EB18" s="103"/>
      <c r="EC18" s="103"/>
      <c r="ED18" s="103"/>
      <c r="EE18" s="103"/>
      <c r="EF18" s="103"/>
      <c r="EG18" s="103"/>
      <c r="EH18" s="103"/>
      <c r="EI18" s="103"/>
      <c r="EJ18" s="103"/>
      <c r="EK18" s="103"/>
      <c r="EL18" s="103"/>
      <c r="EM18" s="103"/>
      <c r="EN18" s="103"/>
      <c r="EO18" s="103"/>
      <c r="EP18" s="103"/>
      <c r="EQ18" s="103"/>
      <c r="ER18" s="103"/>
      <c r="ES18" s="103"/>
      <c r="ET18" s="103"/>
      <c r="EU18" s="103"/>
      <c r="EV18" s="103"/>
      <c r="EW18" s="103"/>
      <c r="EX18" s="103"/>
      <c r="EY18" s="103"/>
      <c r="EZ18" s="103"/>
      <c r="FA18" s="104" t="s">
        <v>39</v>
      </c>
      <c r="FB18" s="104"/>
      <c r="FC18" s="104"/>
      <c r="FD18" s="104"/>
      <c r="FE18" s="104"/>
      <c r="FF18" s="104"/>
      <c r="FG18" s="104"/>
      <c r="FH18" s="104"/>
      <c r="FI18" s="104"/>
      <c r="FJ18" s="104"/>
      <c r="FK18" s="104"/>
      <c r="FL18" s="104"/>
      <c r="FM18" s="104"/>
      <c r="FN18" s="104"/>
      <c r="FO18" s="104"/>
      <c r="FP18" s="104"/>
      <c r="FQ18" s="104"/>
      <c r="FR18" s="104"/>
      <c r="FS18" s="104"/>
      <c r="FT18" s="104"/>
      <c r="FU18" s="104"/>
      <c r="FV18" s="104"/>
      <c r="FW18" s="104"/>
      <c r="FX18" s="104"/>
      <c r="FY18" s="104"/>
      <c r="FZ18" s="104"/>
      <c r="GA18" s="104"/>
      <c r="GB18" s="104"/>
      <c r="GC18" s="104"/>
      <c r="GD18" s="104"/>
      <c r="GE18" s="103" t="s">
        <v>40</v>
      </c>
      <c r="GF18" s="103"/>
      <c r="GG18" s="103"/>
      <c r="GH18" s="103"/>
      <c r="GI18" s="103"/>
      <c r="GJ18" s="103"/>
      <c r="GK18" s="103"/>
      <c r="GL18" s="103"/>
      <c r="GM18" s="103"/>
      <c r="GN18" s="103"/>
      <c r="GO18" s="103"/>
      <c r="GP18" s="103"/>
      <c r="GQ18" s="103"/>
      <c r="GR18" s="103"/>
      <c r="GS18" s="103"/>
      <c r="GT18" s="103"/>
      <c r="GU18" s="103"/>
      <c r="GV18" s="103"/>
      <c r="GW18" s="103"/>
      <c r="GX18" s="103"/>
      <c r="GY18" s="103"/>
      <c r="GZ18" s="103"/>
      <c r="HA18" s="103"/>
      <c r="HB18" s="103"/>
      <c r="HC18" s="103"/>
      <c r="HD18" s="103"/>
      <c r="HE18" s="103"/>
      <c r="HF18" s="103"/>
      <c r="HG18" s="103"/>
      <c r="HH18" s="103"/>
      <c r="HI18" s="103"/>
      <c r="HJ18" s="104" t="s">
        <v>41</v>
      </c>
      <c r="HK18" s="104"/>
      <c r="HL18" s="104"/>
      <c r="HM18" s="104"/>
      <c r="HN18" s="104"/>
      <c r="HO18" s="104"/>
      <c r="HP18" s="104"/>
      <c r="HQ18" s="104"/>
      <c r="HR18" s="104"/>
      <c r="HS18" s="104"/>
      <c r="HT18" s="104"/>
      <c r="HU18" s="104"/>
      <c r="HV18" s="104"/>
      <c r="HW18" s="104"/>
      <c r="HX18" s="104"/>
      <c r="HY18" s="104"/>
      <c r="HZ18" s="104"/>
      <c r="IA18" s="104"/>
      <c r="IB18" s="104"/>
      <c r="IC18" s="104"/>
      <c r="ID18" s="104"/>
      <c r="IE18" s="104"/>
      <c r="IF18" s="104"/>
      <c r="IG18" s="104"/>
      <c r="IH18" s="104"/>
      <c r="II18" s="104"/>
      <c r="IJ18" s="104"/>
      <c r="IK18" s="104"/>
      <c r="IL18" s="104"/>
      <c r="IM18" s="104"/>
      <c r="IN18" s="104"/>
      <c r="IO18" s="103" t="s">
        <v>42</v>
      </c>
      <c r="IP18" s="103"/>
      <c r="IQ18" s="103"/>
      <c r="IR18" s="103"/>
      <c r="IS18" s="103"/>
      <c r="IT18" s="103"/>
      <c r="IU18" s="103"/>
      <c r="IV18" s="103"/>
      <c r="IW18" s="103"/>
      <c r="IX18" s="103"/>
      <c r="IY18" s="103"/>
      <c r="IZ18" s="103"/>
      <c r="JA18" s="103"/>
      <c r="JB18" s="103"/>
      <c r="JC18" s="103"/>
      <c r="JD18" s="103"/>
      <c r="JE18" s="103"/>
      <c r="JF18" s="103"/>
      <c r="JG18" s="103"/>
      <c r="JH18" s="103"/>
      <c r="JI18" s="103"/>
      <c r="JJ18" s="103"/>
      <c r="JK18" s="103"/>
      <c r="JL18" s="103"/>
      <c r="JM18" s="103"/>
      <c r="JN18" s="103"/>
      <c r="JO18" s="103"/>
      <c r="JP18" s="103"/>
      <c r="JQ18" s="103"/>
      <c r="JR18" s="103"/>
      <c r="JS18" s="104" t="s">
        <v>43</v>
      </c>
      <c r="JT18" s="104"/>
      <c r="JU18" s="104"/>
      <c r="JV18" s="104"/>
      <c r="JW18" s="104"/>
      <c r="JX18" s="104"/>
      <c r="JY18" s="104"/>
      <c r="JZ18" s="104"/>
      <c r="KA18" s="104"/>
      <c r="KB18" s="104"/>
      <c r="KC18" s="104"/>
      <c r="KD18" s="104"/>
      <c r="KE18" s="104"/>
      <c r="KF18" s="104"/>
      <c r="KG18" s="104"/>
      <c r="KH18" s="104"/>
      <c r="KI18" s="104"/>
      <c r="KJ18" s="104"/>
      <c r="KK18" s="104"/>
      <c r="KL18" s="104"/>
      <c r="KM18" s="104"/>
      <c r="KN18" s="104"/>
      <c r="KO18" s="104"/>
      <c r="KP18" s="104"/>
      <c r="KQ18" s="104"/>
      <c r="KR18" s="104"/>
      <c r="KS18" s="104"/>
      <c r="KT18" s="104"/>
      <c r="KU18" s="104"/>
      <c r="KV18" s="104"/>
      <c r="KW18" s="104"/>
      <c r="KX18" s="103" t="s">
        <v>44</v>
      </c>
      <c r="KY18" s="103"/>
      <c r="KZ18" s="103"/>
      <c r="LA18" s="103"/>
      <c r="LB18" s="103"/>
      <c r="LC18" s="103"/>
      <c r="LD18" s="103"/>
      <c r="LE18" s="103"/>
      <c r="LF18" s="103"/>
      <c r="LG18" s="103"/>
      <c r="LH18" s="103"/>
      <c r="LI18" s="103"/>
      <c r="LJ18" s="103"/>
      <c r="LK18" s="103"/>
      <c r="LL18" s="103"/>
      <c r="LM18" s="103"/>
      <c r="LN18" s="103"/>
      <c r="LO18" s="103"/>
      <c r="LP18" s="103"/>
      <c r="LQ18" s="103"/>
      <c r="LR18" s="103"/>
      <c r="LS18" s="103"/>
      <c r="LT18" s="103"/>
      <c r="LU18" s="103"/>
      <c r="LV18" s="103"/>
      <c r="LW18" s="103"/>
      <c r="LX18" s="103"/>
      <c r="LY18" s="103"/>
      <c r="LZ18" s="103"/>
      <c r="MA18" s="103"/>
      <c r="MB18" s="104" t="s">
        <v>45</v>
      </c>
      <c r="MC18" s="104"/>
      <c r="MD18" s="104"/>
      <c r="ME18" s="104"/>
      <c r="MF18" s="104"/>
      <c r="MG18" s="104"/>
      <c r="MH18" s="104"/>
      <c r="MI18" s="104"/>
      <c r="MJ18" s="104"/>
      <c r="MK18" s="104"/>
      <c r="ML18" s="104"/>
      <c r="MM18" s="104"/>
      <c r="MN18" s="104"/>
      <c r="MO18" s="104"/>
      <c r="MP18" s="104"/>
      <c r="MQ18" s="104"/>
      <c r="MR18" s="104"/>
      <c r="MS18" s="104"/>
      <c r="MT18" s="104"/>
      <c r="MU18" s="104"/>
      <c r="MV18" s="104"/>
      <c r="MW18" s="104"/>
      <c r="MX18" s="104"/>
      <c r="MY18" s="104"/>
      <c r="MZ18" s="104"/>
      <c r="NA18" s="104"/>
      <c r="NB18" s="104"/>
      <c r="NC18" s="104"/>
      <c r="ND18" s="104"/>
      <c r="NE18" s="104"/>
      <c r="NF18" s="104"/>
      <c r="NG18" s="105" t="s">
        <v>46</v>
      </c>
      <c r="NH18" s="106" t="s">
        <v>47</v>
      </c>
      <c r="NI18" s="107" t="s">
        <v>48</v>
      </c>
      <c r="NJ18" s="108" t="s">
        <v>49</v>
      </c>
      <c r="NK18" s="109" t="s">
        <v>50</v>
      </c>
      <c r="NL18" s="110" t="s">
        <v>51</v>
      </c>
      <c r="NM18" s="111" t="s">
        <v>52</v>
      </c>
      <c r="NN18" s="112" t="s">
        <v>53</v>
      </c>
      <c r="NO18" s="113" t="s">
        <v>54</v>
      </c>
    </row>
    <row r="19" spans="1:379" x14ac:dyDescent="0.25">
      <c r="A19" s="102"/>
      <c r="B19" s="102"/>
      <c r="C19" s="102"/>
      <c r="D19" s="102"/>
      <c r="E19" s="102"/>
      <c r="F19" s="15" t="s">
        <v>55</v>
      </c>
      <c r="G19" s="15" t="s">
        <v>56</v>
      </c>
      <c r="H19" s="16" t="s">
        <v>57</v>
      </c>
      <c r="I19" s="16" t="s">
        <v>58</v>
      </c>
      <c r="J19" s="15" t="s">
        <v>59</v>
      </c>
      <c r="K19" s="15" t="s">
        <v>60</v>
      </c>
      <c r="L19" s="15" t="s">
        <v>61</v>
      </c>
      <c r="M19" s="15" t="s">
        <v>55</v>
      </c>
      <c r="N19" s="15" t="s">
        <v>56</v>
      </c>
      <c r="O19" s="16" t="s">
        <v>57</v>
      </c>
      <c r="P19" s="16" t="s">
        <v>58</v>
      </c>
      <c r="Q19" s="15" t="s">
        <v>59</v>
      </c>
      <c r="R19" s="15" t="s">
        <v>60</v>
      </c>
      <c r="S19" s="15" t="s">
        <v>61</v>
      </c>
      <c r="T19" s="15" t="s">
        <v>55</v>
      </c>
      <c r="U19" s="15" t="s">
        <v>56</v>
      </c>
      <c r="V19" s="16" t="s">
        <v>57</v>
      </c>
      <c r="W19" s="16" t="s">
        <v>58</v>
      </c>
      <c r="X19" s="15" t="s">
        <v>59</v>
      </c>
      <c r="Y19" s="15" t="s">
        <v>60</v>
      </c>
      <c r="Z19" s="15" t="s">
        <v>61</v>
      </c>
      <c r="AA19" s="15" t="s">
        <v>55</v>
      </c>
      <c r="AB19" s="15" t="s">
        <v>56</v>
      </c>
      <c r="AC19" s="16" t="s">
        <v>57</v>
      </c>
      <c r="AD19" s="16" t="s">
        <v>58</v>
      </c>
      <c r="AE19" s="15" t="s">
        <v>59</v>
      </c>
      <c r="AF19" s="15" t="s">
        <v>60</v>
      </c>
      <c r="AG19" s="15" t="s">
        <v>61</v>
      </c>
      <c r="AH19" s="15" t="s">
        <v>55</v>
      </c>
      <c r="AI19" s="15" t="s">
        <v>56</v>
      </c>
      <c r="AJ19" s="16" t="s">
        <v>57</v>
      </c>
      <c r="AK19" s="16" t="s">
        <v>58</v>
      </c>
      <c r="AL19" s="15" t="s">
        <v>59</v>
      </c>
      <c r="AM19" s="15" t="s">
        <v>60</v>
      </c>
      <c r="AN19" s="15" t="s">
        <v>61</v>
      </c>
      <c r="AO19" s="15" t="s">
        <v>55</v>
      </c>
      <c r="AP19" s="15" t="s">
        <v>56</v>
      </c>
      <c r="AQ19" s="16" t="s">
        <v>57</v>
      </c>
      <c r="AR19" s="16" t="s">
        <v>58</v>
      </c>
      <c r="AS19" s="15" t="s">
        <v>59</v>
      </c>
      <c r="AT19" s="15" t="s">
        <v>60</v>
      </c>
      <c r="AU19" s="15" t="s">
        <v>61</v>
      </c>
      <c r="AV19" s="15" t="s">
        <v>55</v>
      </c>
      <c r="AW19" s="15" t="s">
        <v>56</v>
      </c>
      <c r="AX19" s="16" t="s">
        <v>57</v>
      </c>
      <c r="AY19" s="16" t="s">
        <v>58</v>
      </c>
      <c r="AZ19" s="15" t="s">
        <v>59</v>
      </c>
      <c r="BA19" s="15" t="s">
        <v>60</v>
      </c>
      <c r="BB19" s="15" t="s">
        <v>61</v>
      </c>
      <c r="BC19" s="15" t="s">
        <v>55</v>
      </c>
      <c r="BD19" s="15" t="s">
        <v>56</v>
      </c>
      <c r="BE19" s="16" t="s">
        <v>57</v>
      </c>
      <c r="BF19" s="16" t="s">
        <v>58</v>
      </c>
      <c r="BG19" s="15" t="s">
        <v>59</v>
      </c>
      <c r="BH19" s="15" t="s">
        <v>60</v>
      </c>
      <c r="BI19" s="15" t="s">
        <v>61</v>
      </c>
      <c r="BJ19" s="15" t="s">
        <v>55</v>
      </c>
      <c r="BK19" s="15" t="s">
        <v>56</v>
      </c>
      <c r="BL19" s="16" t="s">
        <v>57</v>
      </c>
      <c r="BM19" s="16" t="s">
        <v>58</v>
      </c>
      <c r="BN19" s="15" t="s">
        <v>59</v>
      </c>
      <c r="BO19" s="15" t="s">
        <v>60</v>
      </c>
      <c r="BP19" s="15" t="s">
        <v>61</v>
      </c>
      <c r="BQ19" s="15" t="s">
        <v>55</v>
      </c>
      <c r="BR19" s="15" t="s">
        <v>56</v>
      </c>
      <c r="BS19" s="16" t="s">
        <v>57</v>
      </c>
      <c r="BT19" s="16" t="s">
        <v>58</v>
      </c>
      <c r="BU19" s="15" t="s">
        <v>59</v>
      </c>
      <c r="BV19" s="15" t="s">
        <v>60</v>
      </c>
      <c r="BW19" s="15" t="s">
        <v>61</v>
      </c>
      <c r="BX19" s="15" t="s">
        <v>55</v>
      </c>
      <c r="BY19" s="15" t="s">
        <v>56</v>
      </c>
      <c r="BZ19" s="16" t="s">
        <v>57</v>
      </c>
      <c r="CA19" s="16" t="s">
        <v>58</v>
      </c>
      <c r="CB19" s="15" t="s">
        <v>59</v>
      </c>
      <c r="CC19" s="15" t="s">
        <v>60</v>
      </c>
      <c r="CD19" s="15" t="s">
        <v>61</v>
      </c>
      <c r="CE19" s="15" t="s">
        <v>55</v>
      </c>
      <c r="CF19" s="15" t="s">
        <v>56</v>
      </c>
      <c r="CG19" s="16" t="s">
        <v>57</v>
      </c>
      <c r="CH19" s="16" t="s">
        <v>58</v>
      </c>
      <c r="CI19" s="15" t="s">
        <v>59</v>
      </c>
      <c r="CJ19" s="15" t="s">
        <v>60</v>
      </c>
      <c r="CK19" s="15" t="s">
        <v>61</v>
      </c>
      <c r="CL19" s="15" t="s">
        <v>55</v>
      </c>
      <c r="CM19" s="15" t="s">
        <v>56</v>
      </c>
      <c r="CN19" s="16" t="s">
        <v>57</v>
      </c>
      <c r="CO19" s="16" t="s">
        <v>58</v>
      </c>
      <c r="CP19" s="15" t="s">
        <v>59</v>
      </c>
      <c r="CQ19" s="15" t="s">
        <v>60</v>
      </c>
      <c r="CR19" s="15" t="s">
        <v>61</v>
      </c>
      <c r="CS19" s="15" t="s">
        <v>55</v>
      </c>
      <c r="CT19" s="15" t="s">
        <v>56</v>
      </c>
      <c r="CU19" s="16" t="s">
        <v>57</v>
      </c>
      <c r="CV19" s="16" t="s">
        <v>58</v>
      </c>
      <c r="CW19" s="15" t="s">
        <v>59</v>
      </c>
      <c r="CX19" s="15" t="s">
        <v>60</v>
      </c>
      <c r="CY19" s="15" t="s">
        <v>61</v>
      </c>
      <c r="CZ19" s="15" t="s">
        <v>55</v>
      </c>
      <c r="DA19" s="15" t="s">
        <v>56</v>
      </c>
      <c r="DB19" s="16" t="s">
        <v>57</v>
      </c>
      <c r="DC19" s="16" t="s">
        <v>58</v>
      </c>
      <c r="DD19" s="15" t="s">
        <v>59</v>
      </c>
      <c r="DE19" s="15" t="s">
        <v>60</v>
      </c>
      <c r="DF19" s="15" t="s">
        <v>61</v>
      </c>
      <c r="DG19" s="15" t="s">
        <v>55</v>
      </c>
      <c r="DH19" s="15" t="s">
        <v>56</v>
      </c>
      <c r="DI19" s="16" t="s">
        <v>57</v>
      </c>
      <c r="DJ19" s="16" t="s">
        <v>58</v>
      </c>
      <c r="DK19" s="15" t="s">
        <v>59</v>
      </c>
      <c r="DL19" s="15" t="s">
        <v>60</v>
      </c>
      <c r="DM19" s="15" t="s">
        <v>61</v>
      </c>
      <c r="DN19" s="15" t="s">
        <v>55</v>
      </c>
      <c r="DO19" s="15" t="s">
        <v>56</v>
      </c>
      <c r="DP19" s="16" t="s">
        <v>57</v>
      </c>
      <c r="DQ19" s="16" t="s">
        <v>58</v>
      </c>
      <c r="DR19" s="15" t="s">
        <v>59</v>
      </c>
      <c r="DS19" s="15" t="s">
        <v>60</v>
      </c>
      <c r="DT19" s="15" t="s">
        <v>61</v>
      </c>
      <c r="DU19" s="15" t="s">
        <v>55</v>
      </c>
      <c r="DV19" s="15" t="s">
        <v>56</v>
      </c>
      <c r="DW19" s="16" t="s">
        <v>57</v>
      </c>
      <c r="DX19" s="16" t="s">
        <v>58</v>
      </c>
      <c r="DY19" s="15" t="s">
        <v>59</v>
      </c>
      <c r="DZ19" s="15" t="s">
        <v>60</v>
      </c>
      <c r="EA19" s="15" t="s">
        <v>61</v>
      </c>
      <c r="EB19" s="15" t="s">
        <v>55</v>
      </c>
      <c r="EC19" s="15" t="s">
        <v>56</v>
      </c>
      <c r="ED19" s="16" t="s">
        <v>57</v>
      </c>
      <c r="EE19" s="16" t="s">
        <v>58</v>
      </c>
      <c r="EF19" s="15" t="s">
        <v>59</v>
      </c>
      <c r="EG19" s="15" t="s">
        <v>60</v>
      </c>
      <c r="EH19" s="15" t="s">
        <v>61</v>
      </c>
      <c r="EI19" s="15" t="s">
        <v>55</v>
      </c>
      <c r="EJ19" s="15" t="s">
        <v>56</v>
      </c>
      <c r="EK19" s="16" t="s">
        <v>57</v>
      </c>
      <c r="EL19" s="16" t="s">
        <v>58</v>
      </c>
      <c r="EM19" s="15" t="s">
        <v>59</v>
      </c>
      <c r="EN19" s="15" t="s">
        <v>60</v>
      </c>
      <c r="EO19" s="15" t="s">
        <v>61</v>
      </c>
      <c r="EP19" s="15" t="s">
        <v>55</v>
      </c>
      <c r="EQ19" s="15" t="s">
        <v>56</v>
      </c>
      <c r="ER19" s="16" t="s">
        <v>57</v>
      </c>
      <c r="ES19" s="16" t="s">
        <v>58</v>
      </c>
      <c r="ET19" s="15" t="s">
        <v>59</v>
      </c>
      <c r="EU19" s="15" t="s">
        <v>60</v>
      </c>
      <c r="EV19" s="15" t="s">
        <v>61</v>
      </c>
      <c r="EW19" s="15" t="s">
        <v>55</v>
      </c>
      <c r="EX19" s="15" t="s">
        <v>56</v>
      </c>
      <c r="EY19" s="16" t="s">
        <v>57</v>
      </c>
      <c r="EZ19" s="16" t="s">
        <v>58</v>
      </c>
      <c r="FA19" s="15" t="s">
        <v>59</v>
      </c>
      <c r="FB19" s="15" t="s">
        <v>60</v>
      </c>
      <c r="FC19" s="15" t="s">
        <v>61</v>
      </c>
      <c r="FD19" s="15" t="s">
        <v>55</v>
      </c>
      <c r="FE19" s="15" t="s">
        <v>56</v>
      </c>
      <c r="FF19" s="16" t="s">
        <v>57</v>
      </c>
      <c r="FG19" s="16" t="s">
        <v>58</v>
      </c>
      <c r="FH19" s="15" t="s">
        <v>59</v>
      </c>
      <c r="FI19" s="15" t="s">
        <v>60</v>
      </c>
      <c r="FJ19" s="15" t="s">
        <v>61</v>
      </c>
      <c r="FK19" s="15" t="s">
        <v>55</v>
      </c>
      <c r="FL19" s="15" t="s">
        <v>56</v>
      </c>
      <c r="FM19" s="16" t="s">
        <v>57</v>
      </c>
      <c r="FN19" s="16" t="s">
        <v>58</v>
      </c>
      <c r="FO19" s="15" t="s">
        <v>59</v>
      </c>
      <c r="FP19" s="15" t="s">
        <v>60</v>
      </c>
      <c r="FQ19" s="15" t="s">
        <v>61</v>
      </c>
      <c r="FR19" s="15" t="s">
        <v>55</v>
      </c>
      <c r="FS19" s="15" t="s">
        <v>56</v>
      </c>
      <c r="FT19" s="16" t="s">
        <v>57</v>
      </c>
      <c r="FU19" s="16" t="s">
        <v>58</v>
      </c>
      <c r="FV19" s="15" t="s">
        <v>59</v>
      </c>
      <c r="FW19" s="15" t="s">
        <v>60</v>
      </c>
      <c r="FX19" s="15" t="s">
        <v>61</v>
      </c>
      <c r="FY19" s="15" t="s">
        <v>55</v>
      </c>
      <c r="FZ19" s="15" t="s">
        <v>56</v>
      </c>
      <c r="GA19" s="16" t="s">
        <v>57</v>
      </c>
      <c r="GB19" s="16" t="s">
        <v>58</v>
      </c>
      <c r="GC19" s="15" t="s">
        <v>59</v>
      </c>
      <c r="GD19" s="15" t="s">
        <v>60</v>
      </c>
      <c r="GE19" s="15" t="s">
        <v>61</v>
      </c>
      <c r="GF19" s="15" t="s">
        <v>55</v>
      </c>
      <c r="GG19" s="15" t="s">
        <v>56</v>
      </c>
      <c r="GH19" s="16" t="s">
        <v>57</v>
      </c>
      <c r="GI19" s="16" t="s">
        <v>58</v>
      </c>
      <c r="GJ19" s="15" t="s">
        <v>59</v>
      </c>
      <c r="GK19" s="15" t="s">
        <v>60</v>
      </c>
      <c r="GL19" s="15" t="s">
        <v>61</v>
      </c>
      <c r="GM19" s="15" t="s">
        <v>55</v>
      </c>
      <c r="GN19" s="15" t="s">
        <v>56</v>
      </c>
      <c r="GO19" s="16" t="s">
        <v>57</v>
      </c>
      <c r="GP19" s="16" t="s">
        <v>58</v>
      </c>
      <c r="GQ19" s="15" t="s">
        <v>59</v>
      </c>
      <c r="GR19" s="15" t="s">
        <v>60</v>
      </c>
      <c r="GS19" s="15" t="s">
        <v>61</v>
      </c>
      <c r="GT19" s="15" t="s">
        <v>55</v>
      </c>
      <c r="GU19" s="15" t="s">
        <v>56</v>
      </c>
      <c r="GV19" s="16" t="s">
        <v>57</v>
      </c>
      <c r="GW19" s="16" t="s">
        <v>58</v>
      </c>
      <c r="GX19" s="15" t="s">
        <v>59</v>
      </c>
      <c r="GY19" s="15" t="s">
        <v>60</v>
      </c>
      <c r="GZ19" s="15" t="s">
        <v>61</v>
      </c>
      <c r="HA19" s="15" t="s">
        <v>55</v>
      </c>
      <c r="HB19" s="15" t="s">
        <v>56</v>
      </c>
      <c r="HC19" s="16" t="s">
        <v>57</v>
      </c>
      <c r="HD19" s="16" t="s">
        <v>58</v>
      </c>
      <c r="HE19" s="15" t="s">
        <v>59</v>
      </c>
      <c r="HF19" s="15" t="s">
        <v>60</v>
      </c>
      <c r="HG19" s="15" t="s">
        <v>61</v>
      </c>
      <c r="HH19" s="15" t="s">
        <v>55</v>
      </c>
      <c r="HI19" s="15" t="s">
        <v>56</v>
      </c>
      <c r="HJ19" s="16" t="s">
        <v>57</v>
      </c>
      <c r="HK19" s="16" t="s">
        <v>58</v>
      </c>
      <c r="HL19" s="15" t="s">
        <v>59</v>
      </c>
      <c r="HM19" s="15" t="s">
        <v>60</v>
      </c>
      <c r="HN19" s="15" t="s">
        <v>61</v>
      </c>
      <c r="HO19" s="15" t="s">
        <v>55</v>
      </c>
      <c r="HP19" s="15" t="s">
        <v>56</v>
      </c>
      <c r="HQ19" s="16" t="s">
        <v>57</v>
      </c>
      <c r="HR19" s="16" t="s">
        <v>58</v>
      </c>
      <c r="HS19" s="15" t="s">
        <v>59</v>
      </c>
      <c r="HT19" s="15" t="s">
        <v>60</v>
      </c>
      <c r="HU19" s="15" t="s">
        <v>61</v>
      </c>
      <c r="HV19" s="15" t="s">
        <v>55</v>
      </c>
      <c r="HW19" s="15" t="s">
        <v>56</v>
      </c>
      <c r="HX19" s="16" t="s">
        <v>57</v>
      </c>
      <c r="HY19" s="16" t="s">
        <v>58</v>
      </c>
      <c r="HZ19" s="15" t="s">
        <v>59</v>
      </c>
      <c r="IA19" s="15" t="s">
        <v>60</v>
      </c>
      <c r="IB19" s="15" t="s">
        <v>61</v>
      </c>
      <c r="IC19" s="15" t="s">
        <v>55</v>
      </c>
      <c r="ID19" s="15" t="s">
        <v>56</v>
      </c>
      <c r="IE19" s="16" t="s">
        <v>57</v>
      </c>
      <c r="IF19" s="16" t="s">
        <v>58</v>
      </c>
      <c r="IG19" s="15" t="s">
        <v>59</v>
      </c>
      <c r="IH19" s="15" t="s">
        <v>60</v>
      </c>
      <c r="II19" s="15" t="s">
        <v>61</v>
      </c>
      <c r="IJ19" s="15" t="s">
        <v>55</v>
      </c>
      <c r="IK19" s="15" t="s">
        <v>56</v>
      </c>
      <c r="IL19" s="16" t="s">
        <v>57</v>
      </c>
      <c r="IM19" s="16" t="s">
        <v>58</v>
      </c>
      <c r="IN19" s="15" t="s">
        <v>59</v>
      </c>
      <c r="IO19" s="15" t="s">
        <v>60</v>
      </c>
      <c r="IP19" s="15" t="s">
        <v>61</v>
      </c>
      <c r="IQ19" s="15" t="s">
        <v>55</v>
      </c>
      <c r="IR19" s="15" t="s">
        <v>56</v>
      </c>
      <c r="IS19" s="16" t="s">
        <v>57</v>
      </c>
      <c r="IT19" s="16" t="s">
        <v>58</v>
      </c>
      <c r="IU19" s="15" t="s">
        <v>59</v>
      </c>
      <c r="IV19" s="15" t="s">
        <v>60</v>
      </c>
      <c r="IW19" s="15" t="s">
        <v>61</v>
      </c>
      <c r="IX19" s="15" t="s">
        <v>55</v>
      </c>
      <c r="IY19" s="15" t="s">
        <v>56</v>
      </c>
      <c r="IZ19" s="16" t="s">
        <v>57</v>
      </c>
      <c r="JA19" s="16" t="s">
        <v>58</v>
      </c>
      <c r="JB19" s="15" t="s">
        <v>59</v>
      </c>
      <c r="JC19" s="15" t="s">
        <v>60</v>
      </c>
      <c r="JD19" s="15" t="s">
        <v>61</v>
      </c>
      <c r="JE19" s="15" t="s">
        <v>55</v>
      </c>
      <c r="JF19" s="15" t="s">
        <v>56</v>
      </c>
      <c r="JG19" s="16" t="s">
        <v>57</v>
      </c>
      <c r="JH19" s="16" t="s">
        <v>58</v>
      </c>
      <c r="JI19" s="15" t="s">
        <v>59</v>
      </c>
      <c r="JJ19" s="15" t="s">
        <v>60</v>
      </c>
      <c r="JK19" s="15" t="s">
        <v>61</v>
      </c>
      <c r="JL19" s="15" t="s">
        <v>55</v>
      </c>
      <c r="JM19" s="15" t="s">
        <v>56</v>
      </c>
      <c r="JN19" s="16" t="s">
        <v>57</v>
      </c>
      <c r="JO19" s="16" t="s">
        <v>58</v>
      </c>
      <c r="JP19" s="15" t="s">
        <v>59</v>
      </c>
      <c r="JQ19" s="15" t="s">
        <v>60</v>
      </c>
      <c r="JR19" s="15" t="s">
        <v>61</v>
      </c>
      <c r="JS19" s="15" t="s">
        <v>55</v>
      </c>
      <c r="JT19" s="15" t="s">
        <v>56</v>
      </c>
      <c r="JU19" s="16" t="s">
        <v>57</v>
      </c>
      <c r="JV19" s="16" t="s">
        <v>58</v>
      </c>
      <c r="JW19" s="15" t="s">
        <v>59</v>
      </c>
      <c r="JX19" s="15" t="s">
        <v>60</v>
      </c>
      <c r="JY19" s="15" t="s">
        <v>61</v>
      </c>
      <c r="JZ19" s="15" t="s">
        <v>55</v>
      </c>
      <c r="KA19" s="15" t="s">
        <v>56</v>
      </c>
      <c r="KB19" s="16" t="s">
        <v>57</v>
      </c>
      <c r="KC19" s="16" t="s">
        <v>58</v>
      </c>
      <c r="KD19" s="15" t="s">
        <v>59</v>
      </c>
      <c r="KE19" s="15" t="s">
        <v>60</v>
      </c>
      <c r="KF19" s="15" t="s">
        <v>61</v>
      </c>
      <c r="KG19" s="15" t="s">
        <v>55</v>
      </c>
      <c r="KH19" s="15" t="s">
        <v>56</v>
      </c>
      <c r="KI19" s="16" t="s">
        <v>57</v>
      </c>
      <c r="KJ19" s="16" t="s">
        <v>58</v>
      </c>
      <c r="KK19" s="15" t="s">
        <v>59</v>
      </c>
      <c r="KL19" s="15" t="s">
        <v>60</v>
      </c>
      <c r="KM19" s="15" t="s">
        <v>61</v>
      </c>
      <c r="KN19" s="15" t="s">
        <v>55</v>
      </c>
      <c r="KO19" s="15" t="s">
        <v>56</v>
      </c>
      <c r="KP19" s="16" t="s">
        <v>57</v>
      </c>
      <c r="KQ19" s="16" t="s">
        <v>58</v>
      </c>
      <c r="KR19" s="15" t="s">
        <v>59</v>
      </c>
      <c r="KS19" s="15" t="s">
        <v>60</v>
      </c>
      <c r="KT19" s="15" t="s">
        <v>61</v>
      </c>
      <c r="KU19" s="15" t="s">
        <v>55</v>
      </c>
      <c r="KV19" s="15" t="s">
        <v>56</v>
      </c>
      <c r="KW19" s="16" t="s">
        <v>57</v>
      </c>
      <c r="KX19" s="16" t="s">
        <v>58</v>
      </c>
      <c r="KY19" s="15" t="s">
        <v>59</v>
      </c>
      <c r="KZ19" s="15" t="s">
        <v>60</v>
      </c>
      <c r="LA19" s="15" t="s">
        <v>61</v>
      </c>
      <c r="LB19" s="15" t="s">
        <v>55</v>
      </c>
      <c r="LC19" s="15" t="s">
        <v>56</v>
      </c>
      <c r="LD19" s="16" t="s">
        <v>57</v>
      </c>
      <c r="LE19" s="16" t="s">
        <v>58</v>
      </c>
      <c r="LF19" s="15" t="s">
        <v>59</v>
      </c>
      <c r="LG19" s="15" t="s">
        <v>60</v>
      </c>
      <c r="LH19" s="15" t="s">
        <v>61</v>
      </c>
      <c r="LI19" s="15" t="s">
        <v>55</v>
      </c>
      <c r="LJ19" s="15" t="s">
        <v>56</v>
      </c>
      <c r="LK19" s="16" t="s">
        <v>57</v>
      </c>
      <c r="LL19" s="16" t="s">
        <v>58</v>
      </c>
      <c r="LM19" s="15" t="s">
        <v>59</v>
      </c>
      <c r="LN19" s="15" t="s">
        <v>60</v>
      </c>
      <c r="LO19" s="15" t="s">
        <v>61</v>
      </c>
      <c r="LP19" s="15" t="s">
        <v>55</v>
      </c>
      <c r="LQ19" s="15" t="s">
        <v>56</v>
      </c>
      <c r="LR19" s="16" t="s">
        <v>57</v>
      </c>
      <c r="LS19" s="16" t="s">
        <v>58</v>
      </c>
      <c r="LT19" s="15" t="s">
        <v>59</v>
      </c>
      <c r="LU19" s="15" t="s">
        <v>60</v>
      </c>
      <c r="LV19" s="15" t="s">
        <v>61</v>
      </c>
      <c r="LW19" s="15" t="s">
        <v>55</v>
      </c>
      <c r="LX19" s="15" t="s">
        <v>56</v>
      </c>
      <c r="LY19" s="16" t="s">
        <v>57</v>
      </c>
      <c r="LZ19" s="16" t="s">
        <v>58</v>
      </c>
      <c r="MA19" s="15" t="s">
        <v>59</v>
      </c>
      <c r="MB19" s="15" t="s">
        <v>60</v>
      </c>
      <c r="MC19" s="15" t="s">
        <v>61</v>
      </c>
      <c r="MD19" s="15" t="s">
        <v>55</v>
      </c>
      <c r="ME19" s="15" t="s">
        <v>56</v>
      </c>
      <c r="MF19" s="16" t="s">
        <v>57</v>
      </c>
      <c r="MG19" s="16" t="s">
        <v>58</v>
      </c>
      <c r="MH19" s="15" t="s">
        <v>59</v>
      </c>
      <c r="MI19" s="15" t="s">
        <v>60</v>
      </c>
      <c r="MJ19" s="15" t="s">
        <v>61</v>
      </c>
      <c r="MK19" s="15" t="s">
        <v>55</v>
      </c>
      <c r="ML19" s="15" t="s">
        <v>56</v>
      </c>
      <c r="MM19" s="16" t="s">
        <v>57</v>
      </c>
      <c r="MN19" s="16" t="s">
        <v>58</v>
      </c>
      <c r="MO19" s="15" t="s">
        <v>59</v>
      </c>
      <c r="MP19" s="15" t="s">
        <v>60</v>
      </c>
      <c r="MQ19" s="15" t="s">
        <v>61</v>
      </c>
      <c r="MR19" s="15" t="s">
        <v>55</v>
      </c>
      <c r="MS19" s="15" t="s">
        <v>56</v>
      </c>
      <c r="MT19" s="16" t="s">
        <v>57</v>
      </c>
      <c r="MU19" s="16" t="s">
        <v>58</v>
      </c>
      <c r="MV19" s="15" t="s">
        <v>59</v>
      </c>
      <c r="MW19" s="15" t="s">
        <v>60</v>
      </c>
      <c r="MX19" s="15" t="s">
        <v>61</v>
      </c>
      <c r="MY19" s="15" t="s">
        <v>55</v>
      </c>
      <c r="MZ19" s="15" t="s">
        <v>56</v>
      </c>
      <c r="NA19" s="16" t="s">
        <v>57</v>
      </c>
      <c r="NB19" s="16" t="s">
        <v>58</v>
      </c>
      <c r="NC19" s="15" t="s">
        <v>59</v>
      </c>
      <c r="ND19" s="15" t="s">
        <v>60</v>
      </c>
      <c r="NE19" s="15" t="s">
        <v>61</v>
      </c>
      <c r="NF19" s="15" t="s">
        <v>55</v>
      </c>
      <c r="NG19" s="105"/>
      <c r="NH19" s="105"/>
      <c r="NI19" s="105"/>
      <c r="NJ19" s="105"/>
      <c r="NK19" s="105"/>
      <c r="NL19" s="105"/>
      <c r="NM19" s="105"/>
      <c r="NN19" s="105"/>
      <c r="NO19" s="105"/>
    </row>
    <row r="20" spans="1:379" x14ac:dyDescent="0.25">
      <c r="A20" s="102"/>
      <c r="B20" s="102"/>
      <c r="C20" s="102"/>
      <c r="D20" s="102"/>
      <c r="E20" s="102"/>
      <c r="F20" s="17">
        <v>46023</v>
      </c>
      <c r="G20" s="17">
        <v>46024</v>
      </c>
      <c r="H20" s="18">
        <v>46025</v>
      </c>
      <c r="I20" s="18">
        <v>46026</v>
      </c>
      <c r="J20" s="17">
        <v>46027</v>
      </c>
      <c r="K20" s="17">
        <v>46028</v>
      </c>
      <c r="L20" s="17">
        <v>46029</v>
      </c>
      <c r="M20" s="17">
        <v>46030</v>
      </c>
      <c r="N20" s="17">
        <v>46031</v>
      </c>
      <c r="O20" s="18">
        <v>46032</v>
      </c>
      <c r="P20" s="18">
        <v>46033</v>
      </c>
      <c r="Q20" s="17">
        <v>46034</v>
      </c>
      <c r="R20" s="17">
        <v>46035</v>
      </c>
      <c r="S20" s="17">
        <v>46036</v>
      </c>
      <c r="T20" s="17">
        <v>46037</v>
      </c>
      <c r="U20" s="17">
        <v>46038</v>
      </c>
      <c r="V20" s="18">
        <v>46039</v>
      </c>
      <c r="W20" s="18">
        <v>46040</v>
      </c>
      <c r="X20" s="17">
        <v>46041</v>
      </c>
      <c r="Y20" s="17">
        <v>46042</v>
      </c>
      <c r="Z20" s="17">
        <v>46043</v>
      </c>
      <c r="AA20" s="17">
        <v>46044</v>
      </c>
      <c r="AB20" s="17">
        <v>46045</v>
      </c>
      <c r="AC20" s="18">
        <v>46046</v>
      </c>
      <c r="AD20" s="18">
        <v>46047</v>
      </c>
      <c r="AE20" s="17">
        <v>46048</v>
      </c>
      <c r="AF20" s="17">
        <v>46049</v>
      </c>
      <c r="AG20" s="17">
        <v>46050</v>
      </c>
      <c r="AH20" s="17">
        <v>46051</v>
      </c>
      <c r="AI20" s="17">
        <v>46052</v>
      </c>
      <c r="AJ20" s="18">
        <v>46053</v>
      </c>
      <c r="AK20" s="18">
        <v>46054</v>
      </c>
      <c r="AL20" s="17">
        <v>46055</v>
      </c>
      <c r="AM20" s="17">
        <v>46056</v>
      </c>
      <c r="AN20" s="17">
        <v>46057</v>
      </c>
      <c r="AO20" s="17">
        <v>46058</v>
      </c>
      <c r="AP20" s="17">
        <v>46059</v>
      </c>
      <c r="AQ20" s="18">
        <v>46060</v>
      </c>
      <c r="AR20" s="18">
        <v>46061</v>
      </c>
      <c r="AS20" s="17">
        <v>46062</v>
      </c>
      <c r="AT20" s="17">
        <v>46063</v>
      </c>
      <c r="AU20" s="17">
        <v>46064</v>
      </c>
      <c r="AV20" s="17">
        <v>46065</v>
      </c>
      <c r="AW20" s="17">
        <v>46066</v>
      </c>
      <c r="AX20" s="18">
        <v>46067</v>
      </c>
      <c r="AY20" s="18">
        <v>46068</v>
      </c>
      <c r="AZ20" s="17">
        <v>46069</v>
      </c>
      <c r="BA20" s="17">
        <v>46070</v>
      </c>
      <c r="BB20" s="17">
        <v>46071</v>
      </c>
      <c r="BC20" s="17">
        <v>46072</v>
      </c>
      <c r="BD20" s="17">
        <v>46073</v>
      </c>
      <c r="BE20" s="18">
        <v>46074</v>
      </c>
      <c r="BF20" s="18">
        <v>46075</v>
      </c>
      <c r="BG20" s="17">
        <v>46076</v>
      </c>
      <c r="BH20" s="17">
        <v>46077</v>
      </c>
      <c r="BI20" s="17">
        <v>46078</v>
      </c>
      <c r="BJ20" s="17">
        <v>46079</v>
      </c>
      <c r="BK20" s="17">
        <v>46080</v>
      </c>
      <c r="BL20" s="18">
        <v>46081</v>
      </c>
      <c r="BM20" s="18">
        <v>46082</v>
      </c>
      <c r="BN20" s="17">
        <v>46083</v>
      </c>
      <c r="BO20" s="17">
        <v>46084</v>
      </c>
      <c r="BP20" s="17">
        <v>46085</v>
      </c>
      <c r="BQ20" s="17">
        <v>46086</v>
      </c>
      <c r="BR20" s="17">
        <v>46087</v>
      </c>
      <c r="BS20" s="18">
        <v>46088</v>
      </c>
      <c r="BT20" s="18">
        <v>46089</v>
      </c>
      <c r="BU20" s="17">
        <v>46090</v>
      </c>
      <c r="BV20" s="17">
        <v>46091</v>
      </c>
      <c r="BW20" s="17">
        <v>46092</v>
      </c>
      <c r="BX20" s="17">
        <v>46093</v>
      </c>
      <c r="BY20" s="17">
        <v>46094</v>
      </c>
      <c r="BZ20" s="18">
        <v>46095</v>
      </c>
      <c r="CA20" s="18">
        <v>46096</v>
      </c>
      <c r="CB20" s="17">
        <v>46097</v>
      </c>
      <c r="CC20" s="17">
        <v>46098</v>
      </c>
      <c r="CD20" s="17">
        <v>46099</v>
      </c>
      <c r="CE20" s="17">
        <v>46100</v>
      </c>
      <c r="CF20" s="17">
        <v>46101</v>
      </c>
      <c r="CG20" s="18">
        <v>46102</v>
      </c>
      <c r="CH20" s="18">
        <v>46103</v>
      </c>
      <c r="CI20" s="17">
        <v>46104</v>
      </c>
      <c r="CJ20" s="17">
        <v>46105</v>
      </c>
      <c r="CK20" s="17">
        <v>46106</v>
      </c>
      <c r="CL20" s="17">
        <v>46107</v>
      </c>
      <c r="CM20" s="17">
        <v>46108</v>
      </c>
      <c r="CN20" s="18">
        <v>46109</v>
      </c>
      <c r="CO20" s="18">
        <v>46110</v>
      </c>
      <c r="CP20" s="17">
        <v>46111</v>
      </c>
      <c r="CQ20" s="17">
        <v>46112</v>
      </c>
      <c r="CR20" s="17">
        <v>46113</v>
      </c>
      <c r="CS20" s="17">
        <v>46114</v>
      </c>
      <c r="CT20" s="17">
        <v>46115</v>
      </c>
      <c r="CU20" s="18">
        <v>46116</v>
      </c>
      <c r="CV20" s="18">
        <v>46117</v>
      </c>
      <c r="CW20" s="17">
        <v>46118</v>
      </c>
      <c r="CX20" s="17">
        <v>46119</v>
      </c>
      <c r="CY20" s="17">
        <v>46120</v>
      </c>
      <c r="CZ20" s="17">
        <v>46121</v>
      </c>
      <c r="DA20" s="17">
        <v>46122</v>
      </c>
      <c r="DB20" s="18">
        <v>46123</v>
      </c>
      <c r="DC20" s="18">
        <v>46124</v>
      </c>
      <c r="DD20" s="17">
        <v>46125</v>
      </c>
      <c r="DE20" s="17">
        <v>46126</v>
      </c>
      <c r="DF20" s="17">
        <v>46127</v>
      </c>
      <c r="DG20" s="17">
        <v>46128</v>
      </c>
      <c r="DH20" s="17">
        <v>46129</v>
      </c>
      <c r="DI20" s="18">
        <v>46130</v>
      </c>
      <c r="DJ20" s="18">
        <v>46131</v>
      </c>
      <c r="DK20" s="17">
        <v>46132</v>
      </c>
      <c r="DL20" s="17">
        <v>46133</v>
      </c>
      <c r="DM20" s="17">
        <v>46134</v>
      </c>
      <c r="DN20" s="17">
        <v>46135</v>
      </c>
      <c r="DO20" s="17">
        <v>46136</v>
      </c>
      <c r="DP20" s="18">
        <v>46137</v>
      </c>
      <c r="DQ20" s="18">
        <v>46138</v>
      </c>
      <c r="DR20" s="17">
        <v>46139</v>
      </c>
      <c r="DS20" s="17">
        <v>46140</v>
      </c>
      <c r="DT20" s="17">
        <v>46141</v>
      </c>
      <c r="DU20" s="17">
        <v>46142</v>
      </c>
      <c r="DV20" s="17">
        <v>46143</v>
      </c>
      <c r="DW20" s="18">
        <v>46144</v>
      </c>
      <c r="DX20" s="18">
        <v>46145</v>
      </c>
      <c r="DY20" s="17">
        <v>46146</v>
      </c>
      <c r="DZ20" s="17">
        <v>46147</v>
      </c>
      <c r="EA20" s="17">
        <v>46148</v>
      </c>
      <c r="EB20" s="17">
        <v>46149</v>
      </c>
      <c r="EC20" s="17">
        <v>46150</v>
      </c>
      <c r="ED20" s="18">
        <v>46151</v>
      </c>
      <c r="EE20" s="18">
        <v>46152</v>
      </c>
      <c r="EF20" s="17">
        <v>46153</v>
      </c>
      <c r="EG20" s="17">
        <v>46154</v>
      </c>
      <c r="EH20" s="17">
        <v>46155</v>
      </c>
      <c r="EI20" s="17">
        <v>46156</v>
      </c>
      <c r="EJ20" s="17">
        <v>46157</v>
      </c>
      <c r="EK20" s="18">
        <v>46158</v>
      </c>
      <c r="EL20" s="18">
        <v>46159</v>
      </c>
      <c r="EM20" s="17">
        <v>46160</v>
      </c>
      <c r="EN20" s="17">
        <v>46161</v>
      </c>
      <c r="EO20" s="17">
        <v>46162</v>
      </c>
      <c r="EP20" s="17">
        <v>46163</v>
      </c>
      <c r="EQ20" s="17">
        <v>46164</v>
      </c>
      <c r="ER20" s="18">
        <v>46165</v>
      </c>
      <c r="ES20" s="18">
        <v>46166</v>
      </c>
      <c r="ET20" s="17">
        <v>46167</v>
      </c>
      <c r="EU20" s="17">
        <v>46168</v>
      </c>
      <c r="EV20" s="17">
        <v>46169</v>
      </c>
      <c r="EW20" s="17">
        <v>46170</v>
      </c>
      <c r="EX20" s="17">
        <v>46171</v>
      </c>
      <c r="EY20" s="18">
        <v>46172</v>
      </c>
      <c r="EZ20" s="18">
        <v>46173</v>
      </c>
      <c r="FA20" s="17">
        <v>46174</v>
      </c>
      <c r="FB20" s="17">
        <v>46175</v>
      </c>
      <c r="FC20" s="17">
        <v>46176</v>
      </c>
      <c r="FD20" s="17">
        <v>46177</v>
      </c>
      <c r="FE20" s="17">
        <v>46178</v>
      </c>
      <c r="FF20" s="18">
        <v>46179</v>
      </c>
      <c r="FG20" s="18">
        <v>46180</v>
      </c>
      <c r="FH20" s="17">
        <v>46181</v>
      </c>
      <c r="FI20" s="17">
        <v>46182</v>
      </c>
      <c r="FJ20" s="17">
        <v>46183</v>
      </c>
      <c r="FK20" s="17">
        <v>46184</v>
      </c>
      <c r="FL20" s="17">
        <v>46185</v>
      </c>
      <c r="FM20" s="18">
        <v>46186</v>
      </c>
      <c r="FN20" s="18">
        <v>46187</v>
      </c>
      <c r="FO20" s="17">
        <v>46188</v>
      </c>
      <c r="FP20" s="17">
        <v>46189</v>
      </c>
      <c r="FQ20" s="17">
        <v>46190</v>
      </c>
      <c r="FR20" s="17">
        <v>46191</v>
      </c>
      <c r="FS20" s="17">
        <v>46192</v>
      </c>
      <c r="FT20" s="18">
        <v>46193</v>
      </c>
      <c r="FU20" s="18">
        <v>46194</v>
      </c>
      <c r="FV20" s="17">
        <v>46195</v>
      </c>
      <c r="FW20" s="17">
        <v>46196</v>
      </c>
      <c r="FX20" s="17">
        <v>46197</v>
      </c>
      <c r="FY20" s="17">
        <v>46198</v>
      </c>
      <c r="FZ20" s="17">
        <v>46199</v>
      </c>
      <c r="GA20" s="18">
        <v>46200</v>
      </c>
      <c r="GB20" s="18">
        <v>46201</v>
      </c>
      <c r="GC20" s="17">
        <v>46202</v>
      </c>
      <c r="GD20" s="17">
        <v>46203</v>
      </c>
      <c r="GE20" s="17">
        <v>46204</v>
      </c>
      <c r="GF20" s="17">
        <v>46205</v>
      </c>
      <c r="GG20" s="17">
        <v>46206</v>
      </c>
      <c r="GH20" s="18">
        <v>46207</v>
      </c>
      <c r="GI20" s="18">
        <v>46208</v>
      </c>
      <c r="GJ20" s="17">
        <v>46209</v>
      </c>
      <c r="GK20" s="17">
        <v>46210</v>
      </c>
      <c r="GL20" s="17">
        <v>46211</v>
      </c>
      <c r="GM20" s="17">
        <v>46212</v>
      </c>
      <c r="GN20" s="17">
        <v>46213</v>
      </c>
      <c r="GO20" s="18">
        <v>46214</v>
      </c>
      <c r="GP20" s="18">
        <v>46215</v>
      </c>
      <c r="GQ20" s="17">
        <v>46216</v>
      </c>
      <c r="GR20" s="17">
        <v>46217</v>
      </c>
      <c r="GS20" s="17">
        <v>46218</v>
      </c>
      <c r="GT20" s="17">
        <v>46219</v>
      </c>
      <c r="GU20" s="17">
        <v>46220</v>
      </c>
      <c r="GV20" s="18">
        <v>46221</v>
      </c>
      <c r="GW20" s="18">
        <v>46222</v>
      </c>
      <c r="GX20" s="17">
        <v>46223</v>
      </c>
      <c r="GY20" s="17">
        <v>46224</v>
      </c>
      <c r="GZ20" s="17">
        <v>46225</v>
      </c>
      <c r="HA20" s="17">
        <v>46226</v>
      </c>
      <c r="HB20" s="17">
        <v>46227</v>
      </c>
      <c r="HC20" s="18">
        <v>46228</v>
      </c>
      <c r="HD20" s="18">
        <v>46229</v>
      </c>
      <c r="HE20" s="17">
        <v>46230</v>
      </c>
      <c r="HF20" s="17">
        <v>46231</v>
      </c>
      <c r="HG20" s="17">
        <v>46232</v>
      </c>
      <c r="HH20" s="17">
        <v>46233</v>
      </c>
      <c r="HI20" s="17">
        <v>46234</v>
      </c>
      <c r="HJ20" s="18">
        <v>46235</v>
      </c>
      <c r="HK20" s="18">
        <v>46236</v>
      </c>
      <c r="HL20" s="17">
        <v>46237</v>
      </c>
      <c r="HM20" s="17">
        <v>46238</v>
      </c>
      <c r="HN20" s="17">
        <v>46239</v>
      </c>
      <c r="HO20" s="17">
        <v>46240</v>
      </c>
      <c r="HP20" s="17">
        <v>46241</v>
      </c>
      <c r="HQ20" s="18">
        <v>46242</v>
      </c>
      <c r="HR20" s="18">
        <v>46243</v>
      </c>
      <c r="HS20" s="17">
        <v>46244</v>
      </c>
      <c r="HT20" s="17">
        <v>46245</v>
      </c>
      <c r="HU20" s="17">
        <v>46246</v>
      </c>
      <c r="HV20" s="17">
        <v>46247</v>
      </c>
      <c r="HW20" s="17">
        <v>46248</v>
      </c>
      <c r="HX20" s="18">
        <v>46249</v>
      </c>
      <c r="HY20" s="18">
        <v>46250</v>
      </c>
      <c r="HZ20" s="17">
        <v>46251</v>
      </c>
      <c r="IA20" s="17">
        <v>46252</v>
      </c>
      <c r="IB20" s="17">
        <v>46253</v>
      </c>
      <c r="IC20" s="17">
        <v>46254</v>
      </c>
      <c r="ID20" s="17">
        <v>46255</v>
      </c>
      <c r="IE20" s="18">
        <v>46256</v>
      </c>
      <c r="IF20" s="18">
        <v>46257</v>
      </c>
      <c r="IG20" s="17">
        <v>46258</v>
      </c>
      <c r="IH20" s="17">
        <v>46259</v>
      </c>
      <c r="II20" s="17">
        <v>46260</v>
      </c>
      <c r="IJ20" s="17">
        <v>46261</v>
      </c>
      <c r="IK20" s="17">
        <v>46262</v>
      </c>
      <c r="IL20" s="18">
        <v>46263</v>
      </c>
      <c r="IM20" s="18">
        <v>46264</v>
      </c>
      <c r="IN20" s="17">
        <v>46265</v>
      </c>
      <c r="IO20" s="17">
        <v>46266</v>
      </c>
      <c r="IP20" s="17">
        <v>46267</v>
      </c>
      <c r="IQ20" s="17">
        <v>46268</v>
      </c>
      <c r="IR20" s="17">
        <v>46269</v>
      </c>
      <c r="IS20" s="18">
        <v>46270</v>
      </c>
      <c r="IT20" s="18">
        <v>46271</v>
      </c>
      <c r="IU20" s="17">
        <v>46272</v>
      </c>
      <c r="IV20" s="17">
        <v>46273</v>
      </c>
      <c r="IW20" s="17">
        <v>46274</v>
      </c>
      <c r="IX20" s="17">
        <v>46275</v>
      </c>
      <c r="IY20" s="17">
        <v>46276</v>
      </c>
      <c r="IZ20" s="18">
        <v>46277</v>
      </c>
      <c r="JA20" s="18">
        <v>46278</v>
      </c>
      <c r="JB20" s="17">
        <v>46279</v>
      </c>
      <c r="JC20" s="17">
        <v>46280</v>
      </c>
      <c r="JD20" s="17">
        <v>46281</v>
      </c>
      <c r="JE20" s="17">
        <v>46282</v>
      </c>
      <c r="JF20" s="17">
        <v>46283</v>
      </c>
      <c r="JG20" s="18">
        <v>46284</v>
      </c>
      <c r="JH20" s="18">
        <v>46285</v>
      </c>
      <c r="JI20" s="17">
        <v>46286</v>
      </c>
      <c r="JJ20" s="17">
        <v>46287</v>
      </c>
      <c r="JK20" s="17">
        <v>46288</v>
      </c>
      <c r="JL20" s="17">
        <v>46289</v>
      </c>
      <c r="JM20" s="17">
        <v>46290</v>
      </c>
      <c r="JN20" s="18">
        <v>46291</v>
      </c>
      <c r="JO20" s="18">
        <v>46292</v>
      </c>
      <c r="JP20" s="17">
        <v>46293</v>
      </c>
      <c r="JQ20" s="17">
        <v>46294</v>
      </c>
      <c r="JR20" s="17">
        <v>46295</v>
      </c>
      <c r="JS20" s="17">
        <v>46296</v>
      </c>
      <c r="JT20" s="17">
        <v>46297</v>
      </c>
      <c r="JU20" s="18">
        <v>46298</v>
      </c>
      <c r="JV20" s="18">
        <v>46299</v>
      </c>
      <c r="JW20" s="17">
        <v>46300</v>
      </c>
      <c r="JX20" s="17">
        <v>46301</v>
      </c>
      <c r="JY20" s="17">
        <v>46302</v>
      </c>
      <c r="JZ20" s="17">
        <v>46303</v>
      </c>
      <c r="KA20" s="17">
        <v>46304</v>
      </c>
      <c r="KB20" s="18">
        <v>46305</v>
      </c>
      <c r="KC20" s="18">
        <v>46306</v>
      </c>
      <c r="KD20" s="17">
        <v>46307</v>
      </c>
      <c r="KE20" s="17">
        <v>46308</v>
      </c>
      <c r="KF20" s="17">
        <v>46309</v>
      </c>
      <c r="KG20" s="17">
        <v>46310</v>
      </c>
      <c r="KH20" s="17">
        <v>46311</v>
      </c>
      <c r="KI20" s="18">
        <v>46312</v>
      </c>
      <c r="KJ20" s="18">
        <v>46313</v>
      </c>
      <c r="KK20" s="17">
        <v>46314</v>
      </c>
      <c r="KL20" s="17">
        <v>46315</v>
      </c>
      <c r="KM20" s="17">
        <v>46316</v>
      </c>
      <c r="KN20" s="17">
        <v>46317</v>
      </c>
      <c r="KO20" s="17">
        <v>46318</v>
      </c>
      <c r="KP20" s="18">
        <v>46319</v>
      </c>
      <c r="KQ20" s="18">
        <v>46320</v>
      </c>
      <c r="KR20" s="17">
        <v>46321</v>
      </c>
      <c r="KS20" s="17">
        <v>46322</v>
      </c>
      <c r="KT20" s="17">
        <v>46323</v>
      </c>
      <c r="KU20" s="17">
        <v>46324</v>
      </c>
      <c r="KV20" s="17">
        <v>46325</v>
      </c>
      <c r="KW20" s="18">
        <v>46326</v>
      </c>
      <c r="KX20" s="18">
        <v>46327</v>
      </c>
      <c r="KY20" s="17">
        <v>46328</v>
      </c>
      <c r="KZ20" s="17">
        <v>46329</v>
      </c>
      <c r="LA20" s="17">
        <v>46330</v>
      </c>
      <c r="LB20" s="17">
        <v>46331</v>
      </c>
      <c r="LC20" s="17">
        <v>46332</v>
      </c>
      <c r="LD20" s="18">
        <v>46333</v>
      </c>
      <c r="LE20" s="18">
        <v>46334</v>
      </c>
      <c r="LF20" s="17">
        <v>46335</v>
      </c>
      <c r="LG20" s="17">
        <v>46336</v>
      </c>
      <c r="LH20" s="17">
        <v>46337</v>
      </c>
      <c r="LI20" s="17">
        <v>46338</v>
      </c>
      <c r="LJ20" s="17">
        <v>46339</v>
      </c>
      <c r="LK20" s="18">
        <v>46340</v>
      </c>
      <c r="LL20" s="18">
        <v>46341</v>
      </c>
      <c r="LM20" s="17">
        <v>46342</v>
      </c>
      <c r="LN20" s="17">
        <v>46343</v>
      </c>
      <c r="LO20" s="17">
        <v>46344</v>
      </c>
      <c r="LP20" s="17">
        <v>46345</v>
      </c>
      <c r="LQ20" s="17">
        <v>46346</v>
      </c>
      <c r="LR20" s="18">
        <v>46347</v>
      </c>
      <c r="LS20" s="18">
        <v>46348</v>
      </c>
      <c r="LT20" s="17">
        <v>46349</v>
      </c>
      <c r="LU20" s="17">
        <v>46350</v>
      </c>
      <c r="LV20" s="17">
        <v>46351</v>
      </c>
      <c r="LW20" s="17">
        <v>46352</v>
      </c>
      <c r="LX20" s="17">
        <v>46353</v>
      </c>
      <c r="LY20" s="18">
        <v>46354</v>
      </c>
      <c r="LZ20" s="18">
        <v>46355</v>
      </c>
      <c r="MA20" s="17">
        <v>46356</v>
      </c>
      <c r="MB20" s="17">
        <v>46357</v>
      </c>
      <c r="MC20" s="17">
        <v>46358</v>
      </c>
      <c r="MD20" s="17">
        <v>46359</v>
      </c>
      <c r="ME20" s="17">
        <v>46360</v>
      </c>
      <c r="MF20" s="18">
        <v>46361</v>
      </c>
      <c r="MG20" s="18">
        <v>46362</v>
      </c>
      <c r="MH20" s="17">
        <v>46363</v>
      </c>
      <c r="MI20" s="17">
        <v>46364</v>
      </c>
      <c r="MJ20" s="17">
        <v>46365</v>
      </c>
      <c r="MK20" s="17">
        <v>46366</v>
      </c>
      <c r="ML20" s="17">
        <v>46367</v>
      </c>
      <c r="MM20" s="18">
        <v>46368</v>
      </c>
      <c r="MN20" s="18">
        <v>46369</v>
      </c>
      <c r="MO20" s="17">
        <v>46370</v>
      </c>
      <c r="MP20" s="17">
        <v>46371</v>
      </c>
      <c r="MQ20" s="17">
        <v>46372</v>
      </c>
      <c r="MR20" s="17">
        <v>46373</v>
      </c>
      <c r="MS20" s="17">
        <v>46374</v>
      </c>
      <c r="MT20" s="18">
        <v>46375</v>
      </c>
      <c r="MU20" s="18">
        <v>46376</v>
      </c>
      <c r="MV20" s="17">
        <v>46377</v>
      </c>
      <c r="MW20" s="17">
        <v>46378</v>
      </c>
      <c r="MX20" s="17">
        <v>46379</v>
      </c>
      <c r="MY20" s="17">
        <v>46380</v>
      </c>
      <c r="MZ20" s="17">
        <v>46381</v>
      </c>
      <c r="NA20" s="18">
        <v>46382</v>
      </c>
      <c r="NB20" s="18">
        <v>46383</v>
      </c>
      <c r="NC20" s="17">
        <v>46384</v>
      </c>
      <c r="ND20" s="17">
        <v>46385</v>
      </c>
      <c r="NE20" s="17">
        <v>46386</v>
      </c>
      <c r="NF20" s="17">
        <v>46387</v>
      </c>
      <c r="NG20" s="105"/>
      <c r="NH20" s="105"/>
      <c r="NI20" s="105"/>
      <c r="NJ20" s="105"/>
      <c r="NK20" s="105"/>
      <c r="NL20" s="105"/>
      <c r="NM20" s="105"/>
      <c r="NN20" s="105"/>
      <c r="NO20" s="105"/>
    </row>
    <row r="21" spans="1:379" ht="21.75" customHeight="1" x14ac:dyDescent="0.25">
      <c r="A21" s="19" t="s">
        <v>62</v>
      </c>
      <c r="B21" s="20" t="s">
        <v>63</v>
      </c>
      <c r="C21" s="21" t="s">
        <v>64</v>
      </c>
      <c r="D21" s="22">
        <v>43525</v>
      </c>
      <c r="E21" s="23">
        <v>30</v>
      </c>
      <c r="F21" s="24"/>
      <c r="G21" s="25"/>
      <c r="H21" s="26"/>
      <c r="I21" s="26"/>
      <c r="J21" s="25"/>
      <c r="K21" s="25"/>
      <c r="L21" s="25"/>
      <c r="M21" s="25"/>
      <c r="N21" s="25"/>
      <c r="O21" s="26"/>
      <c r="P21" s="26"/>
      <c r="Q21" s="25"/>
      <c r="R21" s="25"/>
      <c r="S21" s="25"/>
      <c r="T21" s="25"/>
      <c r="U21" s="25"/>
      <c r="V21" s="26"/>
      <c r="W21" s="26"/>
      <c r="X21" s="25"/>
      <c r="Y21" s="25"/>
      <c r="Z21" s="25"/>
      <c r="AA21" s="25"/>
      <c r="AB21" s="25"/>
      <c r="AC21" s="26"/>
      <c r="AD21" s="26"/>
      <c r="AE21" s="25"/>
      <c r="AF21" s="25"/>
      <c r="AG21" s="25"/>
      <c r="AH21" s="25"/>
      <c r="AI21" s="25"/>
      <c r="AJ21" s="26"/>
      <c r="AK21" s="26"/>
      <c r="AL21" s="25"/>
      <c r="AM21" s="25"/>
      <c r="AN21" s="25"/>
      <c r="AO21" s="25"/>
      <c r="AP21" s="25"/>
      <c r="AQ21" s="26"/>
      <c r="AR21" s="26"/>
      <c r="AS21" s="25"/>
      <c r="AT21" s="25"/>
      <c r="AU21" s="25"/>
      <c r="AV21" s="25"/>
      <c r="AW21" s="25"/>
      <c r="AX21" s="26"/>
      <c r="AY21" s="26"/>
      <c r="AZ21" s="25" t="s">
        <v>12</v>
      </c>
      <c r="BA21" s="25" t="s">
        <v>12</v>
      </c>
      <c r="BB21" s="25" t="s">
        <v>12</v>
      </c>
      <c r="BC21" s="25" t="s">
        <v>12</v>
      </c>
      <c r="BD21" s="25" t="s">
        <v>12</v>
      </c>
      <c r="BE21" s="26"/>
      <c r="BF21" s="26"/>
      <c r="BG21" s="25"/>
      <c r="BH21" s="25"/>
      <c r="BI21" s="25"/>
      <c r="BJ21" s="25"/>
      <c r="BK21" s="25"/>
      <c r="BL21" s="26"/>
      <c r="BM21" s="26"/>
      <c r="BN21" s="25"/>
      <c r="BO21" s="25"/>
      <c r="BP21" s="25"/>
      <c r="BQ21" s="25"/>
      <c r="BR21" s="25"/>
      <c r="BS21" s="26"/>
      <c r="BT21" s="26"/>
      <c r="BU21" s="25"/>
      <c r="BV21" s="25" t="s">
        <v>14</v>
      </c>
      <c r="BW21" s="25" t="s">
        <v>14</v>
      </c>
      <c r="BX21" s="25"/>
      <c r="BY21" s="25"/>
      <c r="BZ21" s="26"/>
      <c r="CA21" s="26"/>
      <c r="CB21" s="25"/>
      <c r="CC21" s="25"/>
      <c r="CD21" s="25"/>
      <c r="CE21" s="25"/>
      <c r="CF21" s="25"/>
      <c r="CG21" s="26"/>
      <c r="CH21" s="26"/>
      <c r="CI21" s="25"/>
      <c r="CJ21" s="25"/>
      <c r="CK21" s="25"/>
      <c r="CL21" s="25"/>
      <c r="CM21" s="25"/>
      <c r="CN21" s="26"/>
      <c r="CO21" s="26"/>
      <c r="CP21" s="25"/>
      <c r="CQ21" s="25"/>
      <c r="CR21" s="25"/>
      <c r="CS21" s="25"/>
      <c r="CT21" s="24"/>
      <c r="CU21" s="26"/>
      <c r="CV21" s="26"/>
      <c r="CW21" s="24"/>
      <c r="CX21" s="25"/>
      <c r="CY21" s="25"/>
      <c r="CZ21" s="25"/>
      <c r="DA21" s="25"/>
      <c r="DB21" s="26"/>
      <c r="DC21" s="26"/>
      <c r="DD21" s="25"/>
      <c r="DE21" s="25"/>
      <c r="DF21" s="25"/>
      <c r="DG21" s="25"/>
      <c r="DH21" s="25"/>
      <c r="DI21" s="26"/>
      <c r="DJ21" s="26"/>
      <c r="DK21" s="25" t="s">
        <v>18</v>
      </c>
      <c r="DL21" s="25"/>
      <c r="DM21" s="25"/>
      <c r="DN21" s="25"/>
      <c r="DO21" s="25"/>
      <c r="DP21" s="26"/>
      <c r="DQ21" s="26"/>
      <c r="DR21" s="25"/>
      <c r="DS21" s="25"/>
      <c r="DT21" s="25"/>
      <c r="DU21" s="25"/>
      <c r="DV21" s="24"/>
      <c r="DW21" s="26"/>
      <c r="DX21" s="26"/>
      <c r="DY21" s="25"/>
      <c r="DZ21" s="25"/>
      <c r="EA21" s="25"/>
      <c r="EB21" s="25"/>
      <c r="EC21" s="25"/>
      <c r="ED21" s="26"/>
      <c r="EE21" s="26"/>
      <c r="EF21" s="25"/>
      <c r="EG21" s="25"/>
      <c r="EH21" s="25"/>
      <c r="EI21" s="24"/>
      <c r="EJ21" s="25"/>
      <c r="EK21" s="26"/>
      <c r="EL21" s="26"/>
      <c r="EM21" s="25"/>
      <c r="EN21" s="25"/>
      <c r="EO21" s="25"/>
      <c r="EP21" s="25"/>
      <c r="EQ21" s="25"/>
      <c r="ER21" s="26"/>
      <c r="ES21" s="26"/>
      <c r="ET21" s="24"/>
      <c r="EU21" s="25"/>
      <c r="EV21" s="25"/>
      <c r="EW21" s="25"/>
      <c r="EX21" s="25"/>
      <c r="EY21" s="26"/>
      <c r="EZ21" s="26"/>
      <c r="FA21" s="25"/>
      <c r="FB21" s="25"/>
      <c r="FC21" s="25"/>
      <c r="FD21" s="25"/>
      <c r="FE21" s="25"/>
      <c r="FF21" s="26"/>
      <c r="FG21" s="26"/>
      <c r="FH21" s="25"/>
      <c r="FI21" s="25"/>
      <c r="FJ21" s="25"/>
      <c r="FK21" s="25"/>
      <c r="FL21" s="25"/>
      <c r="FM21" s="26"/>
      <c r="FN21" s="26"/>
      <c r="FO21" s="25"/>
      <c r="FP21" s="25"/>
      <c r="FQ21" s="25"/>
      <c r="FR21" s="25"/>
      <c r="FS21" s="25"/>
      <c r="FT21" s="26"/>
      <c r="FU21" s="26"/>
      <c r="FV21" s="25"/>
      <c r="FW21" s="25"/>
      <c r="FX21" s="25"/>
      <c r="FY21" s="25"/>
      <c r="FZ21" s="25"/>
      <c r="GA21" s="26"/>
      <c r="GB21" s="26"/>
      <c r="GC21" s="25"/>
      <c r="GD21" s="25"/>
      <c r="GE21" s="25"/>
      <c r="GF21" s="25"/>
      <c r="GG21" s="25"/>
      <c r="GH21" s="26"/>
      <c r="GI21" s="26"/>
      <c r="GJ21" s="25"/>
      <c r="GK21" s="25"/>
      <c r="GL21" s="25"/>
      <c r="GM21" s="25"/>
      <c r="GN21" s="25"/>
      <c r="GO21" s="26"/>
      <c r="GP21" s="26"/>
      <c r="GQ21" s="25"/>
      <c r="GR21" s="25"/>
      <c r="GS21" s="25"/>
      <c r="GT21" s="25"/>
      <c r="GU21" s="25"/>
      <c r="GV21" s="26"/>
      <c r="GW21" s="26"/>
      <c r="GX21" s="25" t="s">
        <v>12</v>
      </c>
      <c r="GY21" s="25" t="s">
        <v>12</v>
      </c>
      <c r="GZ21" s="25" t="s">
        <v>12</v>
      </c>
      <c r="HA21" s="25" t="s">
        <v>12</v>
      </c>
      <c r="HB21" s="25" t="s">
        <v>12</v>
      </c>
      <c r="HC21" s="26"/>
      <c r="HD21" s="26"/>
      <c r="HE21" s="25" t="s">
        <v>12</v>
      </c>
      <c r="HF21" s="25" t="s">
        <v>12</v>
      </c>
      <c r="HG21" s="25" t="s">
        <v>12</v>
      </c>
      <c r="HH21" s="25" t="s">
        <v>12</v>
      </c>
      <c r="HI21" s="25" t="s">
        <v>12</v>
      </c>
      <c r="HJ21" s="26"/>
      <c r="HK21" s="26"/>
      <c r="HL21" s="25" t="s">
        <v>12</v>
      </c>
      <c r="HM21" s="25" t="s">
        <v>12</v>
      </c>
      <c r="HN21" s="25" t="s">
        <v>12</v>
      </c>
      <c r="HO21" s="25" t="s">
        <v>12</v>
      </c>
      <c r="HP21" s="25" t="s">
        <v>12</v>
      </c>
      <c r="HQ21" s="26"/>
      <c r="HR21" s="26"/>
      <c r="HS21" s="25"/>
      <c r="HT21" s="25"/>
      <c r="HU21" s="25"/>
      <c r="HV21" s="25"/>
      <c r="HW21" s="25"/>
      <c r="HX21" s="26"/>
      <c r="HY21" s="26"/>
      <c r="HZ21" s="25"/>
      <c r="IA21" s="25"/>
      <c r="IB21" s="25"/>
      <c r="IC21" s="25"/>
      <c r="ID21" s="25"/>
      <c r="IE21" s="26"/>
      <c r="IF21" s="26"/>
      <c r="IG21" s="25"/>
      <c r="IH21" s="25"/>
      <c r="II21" s="25"/>
      <c r="IJ21" s="25"/>
      <c r="IK21" s="25"/>
      <c r="IL21" s="26"/>
      <c r="IM21" s="26"/>
      <c r="IN21" s="25"/>
      <c r="IO21" s="25"/>
      <c r="IP21" s="25"/>
      <c r="IQ21" s="25"/>
      <c r="IR21" s="25"/>
      <c r="IS21" s="26"/>
      <c r="IT21" s="26"/>
      <c r="IU21" s="25"/>
      <c r="IV21" s="25"/>
      <c r="IW21" s="25"/>
      <c r="IX21" s="25"/>
      <c r="IY21" s="25"/>
      <c r="IZ21" s="26"/>
      <c r="JA21" s="26"/>
      <c r="JB21" s="25" t="s">
        <v>24</v>
      </c>
      <c r="JC21" s="25" t="s">
        <v>24</v>
      </c>
      <c r="JD21" s="25" t="s">
        <v>24</v>
      </c>
      <c r="JE21" s="25"/>
      <c r="JF21" s="25"/>
      <c r="JG21" s="26"/>
      <c r="JH21" s="26"/>
      <c r="JI21" s="25"/>
      <c r="JJ21" s="25"/>
      <c r="JK21" s="25"/>
      <c r="JL21" s="25"/>
      <c r="JM21" s="25"/>
      <c r="JN21" s="26"/>
      <c r="JO21" s="26"/>
      <c r="JP21" s="25"/>
      <c r="JQ21" s="25"/>
      <c r="JR21" s="25"/>
      <c r="JS21" s="25"/>
      <c r="JT21" s="25"/>
      <c r="JU21" s="24"/>
      <c r="JV21" s="26"/>
      <c r="JW21" s="25"/>
      <c r="JX21" s="25"/>
      <c r="JY21" s="25"/>
      <c r="JZ21" s="25"/>
      <c r="KA21" s="25"/>
      <c r="KB21" s="26"/>
      <c r="KC21" s="26"/>
      <c r="KD21" s="25"/>
      <c r="KE21" s="25"/>
      <c r="KF21" s="25"/>
      <c r="KG21" s="25"/>
      <c r="KH21" s="25"/>
      <c r="KI21" s="26"/>
      <c r="KJ21" s="26"/>
      <c r="KK21" s="25"/>
      <c r="KL21" s="25"/>
      <c r="KM21" s="25"/>
      <c r="KN21" s="25"/>
      <c r="KO21" s="25"/>
      <c r="KP21" s="26"/>
      <c r="KQ21" s="26"/>
      <c r="KR21" s="25" t="s">
        <v>16</v>
      </c>
      <c r="KS21" s="25" t="s">
        <v>16</v>
      </c>
      <c r="KT21" s="25" t="s">
        <v>16</v>
      </c>
      <c r="KU21" s="25" t="s">
        <v>16</v>
      </c>
      <c r="KV21" s="25" t="s">
        <v>16</v>
      </c>
      <c r="KW21" s="26"/>
      <c r="KX21" s="26"/>
      <c r="KY21" s="25"/>
      <c r="KZ21" s="25"/>
      <c r="LA21" s="25"/>
      <c r="LB21" s="25"/>
      <c r="LC21" s="25"/>
      <c r="LD21" s="26"/>
      <c r="LE21" s="26"/>
      <c r="LF21" s="25"/>
      <c r="LG21" s="25"/>
      <c r="LH21" s="25"/>
      <c r="LI21" s="25"/>
      <c r="LJ21" s="25"/>
      <c r="LK21" s="26"/>
      <c r="LL21" s="26"/>
      <c r="LM21" s="25"/>
      <c r="LN21" s="25"/>
      <c r="LO21" s="25"/>
      <c r="LP21" s="25"/>
      <c r="LQ21" s="25"/>
      <c r="LR21" s="26"/>
      <c r="LS21" s="26"/>
      <c r="LT21" s="25"/>
      <c r="LU21" s="25"/>
      <c r="LV21" s="25"/>
      <c r="LW21" s="25"/>
      <c r="LX21" s="25"/>
      <c r="LY21" s="26"/>
      <c r="LZ21" s="26"/>
      <c r="MA21" s="25"/>
      <c r="MB21" s="25"/>
      <c r="MC21" s="25"/>
      <c r="MD21" s="25"/>
      <c r="ME21" s="25"/>
      <c r="MF21" s="26"/>
      <c r="MG21" s="26"/>
      <c r="MH21" s="25"/>
      <c r="MI21" s="25"/>
      <c r="MJ21" s="25"/>
      <c r="MK21" s="25"/>
      <c r="ML21" s="25"/>
      <c r="MM21" s="26"/>
      <c r="MN21" s="26"/>
      <c r="MO21" s="25"/>
      <c r="MP21" s="25"/>
      <c r="MQ21" s="25"/>
      <c r="MR21" s="25"/>
      <c r="MS21" s="25"/>
      <c r="MT21" s="26"/>
      <c r="MU21" s="26"/>
      <c r="MV21" s="25"/>
      <c r="MW21" s="25"/>
      <c r="MX21" s="25" t="s">
        <v>12</v>
      </c>
      <c r="MY21" s="25" t="s">
        <v>12</v>
      </c>
      <c r="MZ21" s="24"/>
      <c r="NA21" s="24"/>
      <c r="NB21" s="26"/>
      <c r="NC21" s="25" t="s">
        <v>12</v>
      </c>
      <c r="ND21" s="25" t="s">
        <v>12</v>
      </c>
      <c r="NE21" s="25" t="s">
        <v>12</v>
      </c>
      <c r="NF21" s="25" t="s">
        <v>12</v>
      </c>
      <c r="NG21" s="27">
        <f t="shared" ref="NG21:NG28" si="0">COUNTIF(F21:NF21,"U")</f>
        <v>26</v>
      </c>
      <c r="NH21" s="28">
        <f t="shared" ref="NH21:NH28" si="1">COUNTIF(F21:NF21,"K")</f>
        <v>2</v>
      </c>
      <c r="NI21" s="29">
        <f t="shared" ref="NI21:NI28" si="2">COUNTIF(F21:NF21,"H")</f>
        <v>5</v>
      </c>
      <c r="NJ21" s="30">
        <f t="shared" ref="NJ21:NJ28" si="3">COUNTIF(F21:NF21,"F")</f>
        <v>1</v>
      </c>
      <c r="NK21" s="31">
        <f t="shared" ref="NK21:NK28" si="4">COUNTIF(F21:NF21,"S")</f>
        <v>0</v>
      </c>
      <c r="NL21" s="32">
        <f t="shared" ref="NL21:NL28" si="5">COUNTIF(F21:NF21,"E")</f>
        <v>0</v>
      </c>
      <c r="NM21" s="33">
        <f t="shared" ref="NM21:NM28" si="6">COUNTIF(F21:NF21,"D")</f>
        <v>3</v>
      </c>
      <c r="NN21" s="34">
        <f t="shared" ref="NN21:NN28" si="7">COUNTIF(F21:NF21,"Z")</f>
        <v>0</v>
      </c>
      <c r="NO21" s="35">
        <f t="shared" ref="NO21:NO28" si="8">E21-NG21</f>
        <v>4</v>
      </c>
    </row>
    <row r="22" spans="1:379" ht="21.75" customHeight="1" x14ac:dyDescent="0.25">
      <c r="A22" s="36" t="s">
        <v>65</v>
      </c>
      <c r="B22" s="37" t="s">
        <v>66</v>
      </c>
      <c r="C22" s="38" t="s">
        <v>67</v>
      </c>
      <c r="D22" s="39">
        <v>42993</v>
      </c>
      <c r="E22" s="40">
        <v>30</v>
      </c>
      <c r="F22" s="24"/>
      <c r="G22" s="41"/>
      <c r="H22" s="26"/>
      <c r="I22" s="26"/>
      <c r="J22" s="41"/>
      <c r="K22" s="41"/>
      <c r="L22" s="41"/>
      <c r="M22" s="41"/>
      <c r="N22" s="41"/>
      <c r="O22" s="26"/>
      <c r="P22" s="26"/>
      <c r="Q22" s="41" t="s">
        <v>16</v>
      </c>
      <c r="R22" s="41" t="s">
        <v>16</v>
      </c>
      <c r="S22" s="41" t="s">
        <v>16</v>
      </c>
      <c r="T22" s="41" t="s">
        <v>16</v>
      </c>
      <c r="U22" s="41" t="s">
        <v>16</v>
      </c>
      <c r="V22" s="26"/>
      <c r="W22" s="26"/>
      <c r="X22" s="41"/>
      <c r="Y22" s="41"/>
      <c r="Z22" s="41"/>
      <c r="AA22" s="41"/>
      <c r="AB22" s="41"/>
      <c r="AC22" s="26"/>
      <c r="AD22" s="26"/>
      <c r="AE22" s="41"/>
      <c r="AF22" s="41"/>
      <c r="AG22" s="41"/>
      <c r="AH22" s="41"/>
      <c r="AI22" s="41"/>
      <c r="AJ22" s="26"/>
      <c r="AK22" s="26"/>
      <c r="AL22" s="41"/>
      <c r="AM22" s="41"/>
      <c r="AN22" s="41"/>
      <c r="AO22" s="41"/>
      <c r="AP22" s="41"/>
      <c r="AQ22" s="26"/>
      <c r="AR22" s="26"/>
      <c r="AS22" s="41"/>
      <c r="AT22" s="41"/>
      <c r="AU22" s="41"/>
      <c r="AV22" s="41"/>
      <c r="AW22" s="41"/>
      <c r="AX22" s="26"/>
      <c r="AY22" s="26"/>
      <c r="AZ22" s="41"/>
      <c r="BA22" s="41"/>
      <c r="BB22" s="41"/>
      <c r="BC22" s="41"/>
      <c r="BD22" s="41"/>
      <c r="BE22" s="26"/>
      <c r="BF22" s="26"/>
      <c r="BG22" s="41"/>
      <c r="BH22" s="41"/>
      <c r="BI22" s="41"/>
      <c r="BJ22" s="41"/>
      <c r="BK22" s="41"/>
      <c r="BL22" s="26"/>
      <c r="BM22" s="26"/>
      <c r="BN22" s="41"/>
      <c r="BO22" s="41"/>
      <c r="BP22" s="41"/>
      <c r="BQ22" s="41"/>
      <c r="BR22" s="41"/>
      <c r="BS22" s="26"/>
      <c r="BT22" s="26"/>
      <c r="BU22" s="41"/>
      <c r="BV22" s="41"/>
      <c r="BW22" s="41"/>
      <c r="BX22" s="41"/>
      <c r="BY22" s="41"/>
      <c r="BZ22" s="26"/>
      <c r="CA22" s="26"/>
      <c r="CB22" s="41"/>
      <c r="CC22" s="41"/>
      <c r="CD22" s="41"/>
      <c r="CE22" s="41"/>
      <c r="CF22" s="41"/>
      <c r="CG22" s="26"/>
      <c r="CH22" s="26"/>
      <c r="CI22" s="41" t="s">
        <v>12</v>
      </c>
      <c r="CJ22" s="41" t="s">
        <v>12</v>
      </c>
      <c r="CK22" s="41" t="s">
        <v>12</v>
      </c>
      <c r="CL22" s="41" t="s">
        <v>12</v>
      </c>
      <c r="CM22" s="41" t="s">
        <v>12</v>
      </c>
      <c r="CN22" s="26"/>
      <c r="CO22" s="26"/>
      <c r="CP22" s="41"/>
      <c r="CQ22" s="41"/>
      <c r="CR22" s="41"/>
      <c r="CS22" s="41"/>
      <c r="CT22" s="24"/>
      <c r="CU22" s="26"/>
      <c r="CV22" s="26"/>
      <c r="CW22" s="24"/>
      <c r="CX22" s="41"/>
      <c r="CY22" s="41"/>
      <c r="CZ22" s="41"/>
      <c r="DA22" s="41"/>
      <c r="DB22" s="26"/>
      <c r="DC22" s="26"/>
      <c r="DD22" s="41"/>
      <c r="DE22" s="41"/>
      <c r="DF22" s="41"/>
      <c r="DG22" s="41"/>
      <c r="DH22" s="41"/>
      <c r="DI22" s="26"/>
      <c r="DJ22" s="26"/>
      <c r="DK22" s="41"/>
      <c r="DL22" s="41"/>
      <c r="DM22" s="41"/>
      <c r="DN22" s="41"/>
      <c r="DO22" s="41"/>
      <c r="DP22" s="26"/>
      <c r="DQ22" s="26"/>
      <c r="DR22" s="41"/>
      <c r="DS22" s="41"/>
      <c r="DT22" s="41"/>
      <c r="DU22" s="41"/>
      <c r="DV22" s="24"/>
      <c r="DW22" s="26"/>
      <c r="DX22" s="26"/>
      <c r="DY22" s="41" t="s">
        <v>14</v>
      </c>
      <c r="DZ22" s="41" t="s">
        <v>14</v>
      </c>
      <c r="EA22" s="41"/>
      <c r="EB22" s="41"/>
      <c r="EC22" s="41"/>
      <c r="ED22" s="26"/>
      <c r="EE22" s="26"/>
      <c r="EF22" s="41"/>
      <c r="EG22" s="41"/>
      <c r="EH22" s="41"/>
      <c r="EI22" s="24"/>
      <c r="EJ22" s="41"/>
      <c r="EK22" s="26"/>
      <c r="EL22" s="26"/>
      <c r="EM22" s="41"/>
      <c r="EN22" s="41"/>
      <c r="EO22" s="41"/>
      <c r="EP22" s="41"/>
      <c r="EQ22" s="41"/>
      <c r="ER22" s="26"/>
      <c r="ES22" s="26"/>
      <c r="ET22" s="24"/>
      <c r="EU22" s="41"/>
      <c r="EV22" s="41"/>
      <c r="EW22" s="41"/>
      <c r="EX22" s="41"/>
      <c r="EY22" s="26"/>
      <c r="EZ22" s="26"/>
      <c r="FA22" s="41"/>
      <c r="FB22" s="41"/>
      <c r="FC22" s="41"/>
      <c r="FD22" s="41"/>
      <c r="FE22" s="41"/>
      <c r="FF22" s="26"/>
      <c r="FG22" s="26"/>
      <c r="FH22" s="41"/>
      <c r="FI22" s="41"/>
      <c r="FJ22" s="41"/>
      <c r="FK22" s="41"/>
      <c r="FL22" s="41"/>
      <c r="FM22" s="26"/>
      <c r="FN22" s="26"/>
      <c r="FO22" s="41" t="s">
        <v>18</v>
      </c>
      <c r="FP22" s="41" t="s">
        <v>18</v>
      </c>
      <c r="FQ22" s="41" t="s">
        <v>18</v>
      </c>
      <c r="FR22" s="41" t="s">
        <v>18</v>
      </c>
      <c r="FS22" s="41" t="s">
        <v>18</v>
      </c>
      <c r="FT22" s="26"/>
      <c r="FU22" s="26"/>
      <c r="FV22" s="41"/>
      <c r="FW22" s="41"/>
      <c r="FX22" s="41"/>
      <c r="FY22" s="41"/>
      <c r="FZ22" s="41"/>
      <c r="GA22" s="26"/>
      <c r="GB22" s="26"/>
      <c r="GC22" s="41"/>
      <c r="GD22" s="41"/>
      <c r="GE22" s="41"/>
      <c r="GF22" s="41"/>
      <c r="GG22" s="41"/>
      <c r="GH22" s="26"/>
      <c r="GI22" s="26"/>
      <c r="GJ22" s="41"/>
      <c r="GK22" s="41"/>
      <c r="GL22" s="41"/>
      <c r="GM22" s="41"/>
      <c r="GN22" s="41"/>
      <c r="GO22" s="26"/>
      <c r="GP22" s="26"/>
      <c r="GQ22" s="41"/>
      <c r="GR22" s="41"/>
      <c r="GS22" s="41"/>
      <c r="GT22" s="41"/>
      <c r="GU22" s="41"/>
      <c r="GV22" s="26"/>
      <c r="GW22" s="26"/>
      <c r="GX22" s="41"/>
      <c r="GY22" s="41"/>
      <c r="GZ22" s="41"/>
      <c r="HA22" s="41"/>
      <c r="HB22" s="41"/>
      <c r="HC22" s="26"/>
      <c r="HD22" s="26"/>
      <c r="HE22" s="41"/>
      <c r="HF22" s="41"/>
      <c r="HG22" s="41"/>
      <c r="HH22" s="41"/>
      <c r="HI22" s="41"/>
      <c r="HJ22" s="26"/>
      <c r="HK22" s="26"/>
      <c r="HL22" s="41" t="s">
        <v>12</v>
      </c>
      <c r="HM22" s="41" t="s">
        <v>12</v>
      </c>
      <c r="HN22" s="41" t="s">
        <v>12</v>
      </c>
      <c r="HO22" s="41" t="s">
        <v>12</v>
      </c>
      <c r="HP22" s="41" t="s">
        <v>12</v>
      </c>
      <c r="HQ22" s="26"/>
      <c r="HR22" s="26"/>
      <c r="HS22" s="41" t="s">
        <v>12</v>
      </c>
      <c r="HT22" s="41" t="s">
        <v>12</v>
      </c>
      <c r="HU22" s="41" t="s">
        <v>12</v>
      </c>
      <c r="HV22" s="41" t="s">
        <v>12</v>
      </c>
      <c r="HW22" s="41" t="s">
        <v>12</v>
      </c>
      <c r="HX22" s="26"/>
      <c r="HY22" s="26"/>
      <c r="HZ22" s="41" t="s">
        <v>12</v>
      </c>
      <c r="IA22" s="41" t="s">
        <v>12</v>
      </c>
      <c r="IB22" s="41" t="s">
        <v>12</v>
      </c>
      <c r="IC22" s="41" t="s">
        <v>12</v>
      </c>
      <c r="ID22" s="41" t="s">
        <v>12</v>
      </c>
      <c r="IE22" s="26"/>
      <c r="IF22" s="26"/>
      <c r="IG22" s="41"/>
      <c r="IH22" s="41"/>
      <c r="II22" s="41"/>
      <c r="IJ22" s="41"/>
      <c r="IK22" s="41"/>
      <c r="IL22" s="26"/>
      <c r="IM22" s="26"/>
      <c r="IN22" s="41"/>
      <c r="IO22" s="41"/>
      <c r="IP22" s="41"/>
      <c r="IQ22" s="41"/>
      <c r="IR22" s="41"/>
      <c r="IS22" s="26"/>
      <c r="IT22" s="26"/>
      <c r="IU22" s="41"/>
      <c r="IV22" s="41"/>
      <c r="IW22" s="41"/>
      <c r="IX22" s="41"/>
      <c r="IY22" s="41"/>
      <c r="IZ22" s="26"/>
      <c r="JA22" s="26"/>
      <c r="JB22" s="41"/>
      <c r="JC22" s="41"/>
      <c r="JD22" s="41"/>
      <c r="JE22" s="41"/>
      <c r="JF22" s="41"/>
      <c r="JG22" s="26"/>
      <c r="JH22" s="26"/>
      <c r="JI22" s="41" t="s">
        <v>16</v>
      </c>
      <c r="JJ22" s="41" t="s">
        <v>16</v>
      </c>
      <c r="JK22" s="41" t="s">
        <v>16</v>
      </c>
      <c r="JL22" s="41" t="s">
        <v>16</v>
      </c>
      <c r="JM22" s="41" t="s">
        <v>16</v>
      </c>
      <c r="JN22" s="26"/>
      <c r="JO22" s="26"/>
      <c r="JP22" s="41"/>
      <c r="JQ22" s="41"/>
      <c r="JR22" s="41"/>
      <c r="JS22" s="41"/>
      <c r="JT22" s="41"/>
      <c r="JU22" s="24"/>
      <c r="JV22" s="26"/>
      <c r="JW22" s="41"/>
      <c r="JX22" s="41"/>
      <c r="JY22" s="41"/>
      <c r="JZ22" s="41"/>
      <c r="KA22" s="41"/>
      <c r="KB22" s="26"/>
      <c r="KC22" s="26"/>
      <c r="KD22" s="41"/>
      <c r="KE22" s="41"/>
      <c r="KF22" s="41"/>
      <c r="KG22" s="41"/>
      <c r="KH22" s="41"/>
      <c r="KI22" s="26"/>
      <c r="KJ22" s="26"/>
      <c r="KK22" s="41"/>
      <c r="KL22" s="41"/>
      <c r="KM22" s="41"/>
      <c r="KN22" s="41"/>
      <c r="KO22" s="41"/>
      <c r="KP22" s="26"/>
      <c r="KQ22" s="26"/>
      <c r="KR22" s="41"/>
      <c r="KS22" s="41"/>
      <c r="KT22" s="41"/>
      <c r="KU22" s="41"/>
      <c r="KV22" s="41"/>
      <c r="KW22" s="26"/>
      <c r="KX22" s="26"/>
      <c r="KY22" s="41"/>
      <c r="KZ22" s="41"/>
      <c r="LA22" s="41"/>
      <c r="LB22" s="41"/>
      <c r="LC22" s="41"/>
      <c r="LD22" s="26"/>
      <c r="LE22" s="26"/>
      <c r="LF22" s="41"/>
      <c r="LG22" s="41"/>
      <c r="LH22" s="41"/>
      <c r="LI22" s="41"/>
      <c r="LJ22" s="41"/>
      <c r="LK22" s="26"/>
      <c r="LL22" s="26"/>
      <c r="LM22" s="41"/>
      <c r="LN22" s="41"/>
      <c r="LO22" s="41"/>
      <c r="LP22" s="41"/>
      <c r="LQ22" s="41"/>
      <c r="LR22" s="26"/>
      <c r="LS22" s="26"/>
      <c r="LT22" s="41"/>
      <c r="LU22" s="41"/>
      <c r="LV22" s="41"/>
      <c r="LW22" s="41"/>
      <c r="LX22" s="41"/>
      <c r="LY22" s="26"/>
      <c r="LZ22" s="26"/>
      <c r="MA22" s="41" t="s">
        <v>12</v>
      </c>
      <c r="MB22" s="41" t="s">
        <v>12</v>
      </c>
      <c r="MC22" s="41" t="s">
        <v>12</v>
      </c>
      <c r="MD22" s="41" t="s">
        <v>12</v>
      </c>
      <c r="ME22" s="41" t="s">
        <v>12</v>
      </c>
      <c r="MF22" s="26"/>
      <c r="MG22" s="26"/>
      <c r="MH22" s="41"/>
      <c r="MI22" s="41"/>
      <c r="MJ22" s="41"/>
      <c r="MK22" s="41"/>
      <c r="ML22" s="41"/>
      <c r="MM22" s="26"/>
      <c r="MN22" s="26"/>
      <c r="MO22" s="41"/>
      <c r="MP22" s="41"/>
      <c r="MQ22" s="41"/>
      <c r="MR22" s="41"/>
      <c r="MS22" s="41"/>
      <c r="MT22" s="26"/>
      <c r="MU22" s="26"/>
      <c r="MV22" s="41"/>
      <c r="MW22" s="41"/>
      <c r="MX22" s="41"/>
      <c r="MY22" s="41"/>
      <c r="MZ22" s="24"/>
      <c r="NA22" s="24"/>
      <c r="NB22" s="26"/>
      <c r="NC22" s="41"/>
      <c r="ND22" s="41"/>
      <c r="NE22" s="41"/>
      <c r="NF22" s="41"/>
      <c r="NG22" s="42">
        <f t="shared" si="0"/>
        <v>25</v>
      </c>
      <c r="NH22" s="43">
        <f t="shared" si="1"/>
        <v>2</v>
      </c>
      <c r="NI22" s="44">
        <f t="shared" si="2"/>
        <v>10</v>
      </c>
      <c r="NJ22" s="45">
        <f t="shared" si="3"/>
        <v>5</v>
      </c>
      <c r="NK22" s="46">
        <f t="shared" si="4"/>
        <v>0</v>
      </c>
      <c r="NL22" s="47">
        <f t="shared" si="5"/>
        <v>0</v>
      </c>
      <c r="NM22" s="48">
        <f t="shared" si="6"/>
        <v>0</v>
      </c>
      <c r="NN22" s="49">
        <f t="shared" si="7"/>
        <v>0</v>
      </c>
      <c r="NO22" s="50">
        <f t="shared" si="8"/>
        <v>5</v>
      </c>
    </row>
    <row r="23" spans="1:379" ht="21.75" customHeight="1" x14ac:dyDescent="0.25">
      <c r="A23" s="19" t="s">
        <v>68</v>
      </c>
      <c r="B23" s="20" t="s">
        <v>69</v>
      </c>
      <c r="C23" s="21" t="s">
        <v>70</v>
      </c>
      <c r="D23" s="22">
        <v>44200</v>
      </c>
      <c r="E23" s="23">
        <v>28</v>
      </c>
      <c r="F23" s="24"/>
      <c r="G23" s="25"/>
      <c r="H23" s="26"/>
      <c r="I23" s="26"/>
      <c r="J23" s="25" t="s">
        <v>16</v>
      </c>
      <c r="K23" s="25" t="s">
        <v>16</v>
      </c>
      <c r="L23" s="25" t="s">
        <v>16</v>
      </c>
      <c r="M23" s="25" t="s">
        <v>16</v>
      </c>
      <c r="N23" s="25" t="s">
        <v>16</v>
      </c>
      <c r="O23" s="26"/>
      <c r="P23" s="26"/>
      <c r="Q23" s="25"/>
      <c r="R23" s="25"/>
      <c r="S23" s="25"/>
      <c r="T23" s="25"/>
      <c r="U23" s="25"/>
      <c r="V23" s="26"/>
      <c r="W23" s="26"/>
      <c r="X23" s="25"/>
      <c r="Y23" s="25"/>
      <c r="Z23" s="25"/>
      <c r="AA23" s="25"/>
      <c r="AB23" s="25"/>
      <c r="AC23" s="26"/>
      <c r="AD23" s="26"/>
      <c r="AE23" s="25"/>
      <c r="AF23" s="25"/>
      <c r="AG23" s="25"/>
      <c r="AH23" s="25"/>
      <c r="AI23" s="25"/>
      <c r="AJ23" s="26"/>
      <c r="AK23" s="26"/>
      <c r="AL23" s="25"/>
      <c r="AM23" s="25"/>
      <c r="AN23" s="25"/>
      <c r="AO23" s="25"/>
      <c r="AP23" s="25"/>
      <c r="AQ23" s="26"/>
      <c r="AR23" s="26"/>
      <c r="AS23" s="25" t="s">
        <v>12</v>
      </c>
      <c r="AT23" s="25" t="s">
        <v>12</v>
      </c>
      <c r="AU23" s="25" t="s">
        <v>12</v>
      </c>
      <c r="AV23" s="25" t="s">
        <v>12</v>
      </c>
      <c r="AW23" s="25" t="s">
        <v>12</v>
      </c>
      <c r="AX23" s="26"/>
      <c r="AY23" s="26"/>
      <c r="AZ23" s="25"/>
      <c r="BA23" s="25"/>
      <c r="BB23" s="25"/>
      <c r="BC23" s="25"/>
      <c r="BD23" s="25"/>
      <c r="BE23" s="26"/>
      <c r="BF23" s="26"/>
      <c r="BG23" s="25"/>
      <c r="BH23" s="25"/>
      <c r="BI23" s="25"/>
      <c r="BJ23" s="25"/>
      <c r="BK23" s="25"/>
      <c r="BL23" s="26"/>
      <c r="BM23" s="26"/>
      <c r="BN23" s="25"/>
      <c r="BO23" s="25"/>
      <c r="BP23" s="25"/>
      <c r="BQ23" s="25"/>
      <c r="BR23" s="25"/>
      <c r="BS23" s="26"/>
      <c r="BT23" s="26"/>
      <c r="BU23" s="25"/>
      <c r="BV23" s="25"/>
      <c r="BW23" s="25"/>
      <c r="BX23" s="25"/>
      <c r="BY23" s="25"/>
      <c r="BZ23" s="26"/>
      <c r="CA23" s="26"/>
      <c r="CB23" s="25"/>
      <c r="CC23" s="25"/>
      <c r="CD23" s="25"/>
      <c r="CE23" s="25"/>
      <c r="CF23" s="25"/>
      <c r="CG23" s="26"/>
      <c r="CH23" s="26"/>
      <c r="CI23" s="25"/>
      <c r="CJ23" s="25"/>
      <c r="CK23" s="25"/>
      <c r="CL23" s="25"/>
      <c r="CM23" s="25"/>
      <c r="CN23" s="26"/>
      <c r="CO23" s="26"/>
      <c r="CP23" s="25" t="s">
        <v>12</v>
      </c>
      <c r="CQ23" s="25" t="s">
        <v>12</v>
      </c>
      <c r="CR23" s="25" t="s">
        <v>12</v>
      </c>
      <c r="CS23" s="25" t="s">
        <v>12</v>
      </c>
      <c r="CT23" s="24"/>
      <c r="CU23" s="26"/>
      <c r="CV23" s="26"/>
      <c r="CW23" s="24"/>
      <c r="CX23" s="25"/>
      <c r="CY23" s="25"/>
      <c r="CZ23" s="25"/>
      <c r="DA23" s="25"/>
      <c r="DB23" s="26"/>
      <c r="DC23" s="26"/>
      <c r="DD23" s="25"/>
      <c r="DE23" s="25"/>
      <c r="DF23" s="25"/>
      <c r="DG23" s="25"/>
      <c r="DH23" s="25"/>
      <c r="DI23" s="26"/>
      <c r="DJ23" s="26"/>
      <c r="DK23" s="25"/>
      <c r="DL23" s="25"/>
      <c r="DM23" s="25"/>
      <c r="DN23" s="25"/>
      <c r="DO23" s="25"/>
      <c r="DP23" s="26"/>
      <c r="DQ23" s="26"/>
      <c r="DR23" s="25"/>
      <c r="DS23" s="25"/>
      <c r="DT23" s="25"/>
      <c r="DU23" s="25"/>
      <c r="DV23" s="24"/>
      <c r="DW23" s="26"/>
      <c r="DX23" s="26"/>
      <c r="DY23" s="25"/>
      <c r="DZ23" s="25"/>
      <c r="EA23" s="25"/>
      <c r="EB23" s="25"/>
      <c r="EC23" s="25"/>
      <c r="ED23" s="26"/>
      <c r="EE23" s="26"/>
      <c r="EF23" s="25"/>
      <c r="EG23" s="25"/>
      <c r="EH23" s="25"/>
      <c r="EI23" s="24"/>
      <c r="EJ23" s="25"/>
      <c r="EK23" s="26"/>
      <c r="EL23" s="26"/>
      <c r="EM23" s="25" t="s">
        <v>14</v>
      </c>
      <c r="EN23" s="25" t="s">
        <v>14</v>
      </c>
      <c r="EO23" s="25"/>
      <c r="EP23" s="25"/>
      <c r="EQ23" s="25"/>
      <c r="ER23" s="26"/>
      <c r="ES23" s="26"/>
      <c r="ET23" s="24"/>
      <c r="EU23" s="25"/>
      <c r="EV23" s="25"/>
      <c r="EW23" s="25"/>
      <c r="EX23" s="25"/>
      <c r="EY23" s="26"/>
      <c r="EZ23" s="26"/>
      <c r="FA23" s="25"/>
      <c r="FB23" s="25"/>
      <c r="FC23" s="25"/>
      <c r="FD23" s="25"/>
      <c r="FE23" s="25"/>
      <c r="FF23" s="26"/>
      <c r="FG23" s="26"/>
      <c r="FH23" s="25" t="s">
        <v>18</v>
      </c>
      <c r="FI23" s="25" t="s">
        <v>18</v>
      </c>
      <c r="FJ23" s="25" t="s">
        <v>18</v>
      </c>
      <c r="FK23" s="25" t="s">
        <v>18</v>
      </c>
      <c r="FL23" s="25" t="s">
        <v>18</v>
      </c>
      <c r="FM23" s="26"/>
      <c r="FN23" s="26"/>
      <c r="FO23" s="25"/>
      <c r="FP23" s="25"/>
      <c r="FQ23" s="25"/>
      <c r="FR23" s="25"/>
      <c r="FS23" s="25"/>
      <c r="FT23" s="26"/>
      <c r="FU23" s="26"/>
      <c r="FV23" s="25"/>
      <c r="FW23" s="25"/>
      <c r="FX23" s="25"/>
      <c r="FY23" s="25"/>
      <c r="FZ23" s="25"/>
      <c r="GA23" s="26"/>
      <c r="GB23" s="26"/>
      <c r="GC23" s="25"/>
      <c r="GD23" s="25"/>
      <c r="GE23" s="25"/>
      <c r="GF23" s="25"/>
      <c r="GG23" s="25"/>
      <c r="GH23" s="26"/>
      <c r="GI23" s="26"/>
      <c r="GJ23" s="25" t="s">
        <v>22</v>
      </c>
      <c r="GK23" s="25" t="s">
        <v>22</v>
      </c>
      <c r="GL23" s="25" t="s">
        <v>22</v>
      </c>
      <c r="GM23" s="25" t="s">
        <v>22</v>
      </c>
      <c r="GN23" s="25" t="s">
        <v>22</v>
      </c>
      <c r="GO23" s="26"/>
      <c r="GP23" s="26"/>
      <c r="GQ23" s="25" t="s">
        <v>22</v>
      </c>
      <c r="GR23" s="25" t="s">
        <v>22</v>
      </c>
      <c r="GS23" s="25" t="s">
        <v>22</v>
      </c>
      <c r="GT23" s="25" t="s">
        <v>22</v>
      </c>
      <c r="GU23" s="25" t="s">
        <v>22</v>
      </c>
      <c r="GV23" s="26"/>
      <c r="GW23" s="26"/>
      <c r="GX23" s="25" t="s">
        <v>22</v>
      </c>
      <c r="GY23" s="25" t="s">
        <v>22</v>
      </c>
      <c r="GZ23" s="25" t="s">
        <v>22</v>
      </c>
      <c r="HA23" s="25" t="s">
        <v>22</v>
      </c>
      <c r="HB23" s="25" t="s">
        <v>22</v>
      </c>
      <c r="HC23" s="26"/>
      <c r="HD23" s="26"/>
      <c r="HE23" s="25" t="s">
        <v>22</v>
      </c>
      <c r="HF23" s="25" t="s">
        <v>22</v>
      </c>
      <c r="HG23" s="25" t="s">
        <v>22</v>
      </c>
      <c r="HH23" s="25" t="s">
        <v>22</v>
      </c>
      <c r="HI23" s="25" t="s">
        <v>22</v>
      </c>
      <c r="HJ23" s="26"/>
      <c r="HK23" s="26"/>
      <c r="HL23" s="25" t="s">
        <v>22</v>
      </c>
      <c r="HM23" s="25" t="s">
        <v>22</v>
      </c>
      <c r="HN23" s="25" t="s">
        <v>22</v>
      </c>
      <c r="HO23" s="25" t="s">
        <v>22</v>
      </c>
      <c r="HP23" s="25" t="s">
        <v>22</v>
      </c>
      <c r="HQ23" s="26"/>
      <c r="HR23" s="26"/>
      <c r="HS23" s="25" t="s">
        <v>22</v>
      </c>
      <c r="HT23" s="25" t="s">
        <v>22</v>
      </c>
      <c r="HU23" s="25" t="s">
        <v>22</v>
      </c>
      <c r="HV23" s="25" t="s">
        <v>22</v>
      </c>
      <c r="HW23" s="25" t="s">
        <v>22</v>
      </c>
      <c r="HX23" s="26"/>
      <c r="HY23" s="26"/>
      <c r="HZ23" s="25"/>
      <c r="IA23" s="25"/>
      <c r="IB23" s="25"/>
      <c r="IC23" s="25"/>
      <c r="ID23" s="25"/>
      <c r="IE23" s="26"/>
      <c r="IF23" s="26"/>
      <c r="IG23" s="25"/>
      <c r="IH23" s="25"/>
      <c r="II23" s="25"/>
      <c r="IJ23" s="25"/>
      <c r="IK23" s="25"/>
      <c r="IL23" s="26"/>
      <c r="IM23" s="26"/>
      <c r="IN23" s="25"/>
      <c r="IO23" s="25"/>
      <c r="IP23" s="25"/>
      <c r="IQ23" s="25"/>
      <c r="IR23" s="25"/>
      <c r="IS23" s="26"/>
      <c r="IT23" s="26"/>
      <c r="IU23" s="25"/>
      <c r="IV23" s="25"/>
      <c r="IW23" s="25"/>
      <c r="IX23" s="25"/>
      <c r="IY23" s="25"/>
      <c r="IZ23" s="26"/>
      <c r="JA23" s="26"/>
      <c r="JB23" s="25"/>
      <c r="JC23" s="25"/>
      <c r="JD23" s="25"/>
      <c r="JE23" s="25"/>
      <c r="JF23" s="25"/>
      <c r="JG23" s="26"/>
      <c r="JH23" s="26"/>
      <c r="JI23" s="25"/>
      <c r="JJ23" s="25"/>
      <c r="JK23" s="25"/>
      <c r="JL23" s="25"/>
      <c r="JM23" s="25"/>
      <c r="JN23" s="26"/>
      <c r="JO23" s="26"/>
      <c r="JP23" s="25"/>
      <c r="JQ23" s="25"/>
      <c r="JR23" s="25"/>
      <c r="JS23" s="25"/>
      <c r="JT23" s="25"/>
      <c r="JU23" s="24"/>
      <c r="JV23" s="26"/>
      <c r="JW23" s="25" t="s">
        <v>12</v>
      </c>
      <c r="JX23" s="25" t="s">
        <v>12</v>
      </c>
      <c r="JY23" s="25" t="s">
        <v>12</v>
      </c>
      <c r="JZ23" s="25" t="s">
        <v>12</v>
      </c>
      <c r="KA23" s="25" t="s">
        <v>12</v>
      </c>
      <c r="KB23" s="26"/>
      <c r="KC23" s="26"/>
      <c r="KD23" s="25" t="s">
        <v>12</v>
      </c>
      <c r="KE23" s="25" t="s">
        <v>12</v>
      </c>
      <c r="KF23" s="25" t="s">
        <v>12</v>
      </c>
      <c r="KG23" s="25" t="s">
        <v>12</v>
      </c>
      <c r="KH23" s="25" t="s">
        <v>12</v>
      </c>
      <c r="KI23" s="26"/>
      <c r="KJ23" s="26"/>
      <c r="KK23" s="25"/>
      <c r="KL23" s="25"/>
      <c r="KM23" s="25"/>
      <c r="KN23" s="25"/>
      <c r="KO23" s="25"/>
      <c r="KP23" s="26"/>
      <c r="KQ23" s="26"/>
      <c r="KR23" s="25"/>
      <c r="KS23" s="25"/>
      <c r="KT23" s="25"/>
      <c r="KU23" s="25"/>
      <c r="KV23" s="25"/>
      <c r="KW23" s="26"/>
      <c r="KX23" s="26"/>
      <c r="KY23" s="25"/>
      <c r="KZ23" s="25"/>
      <c r="LA23" s="25"/>
      <c r="LB23" s="25"/>
      <c r="LC23" s="25"/>
      <c r="LD23" s="26"/>
      <c r="LE23" s="26"/>
      <c r="LF23" s="25"/>
      <c r="LG23" s="25"/>
      <c r="LH23" s="25"/>
      <c r="LI23" s="25"/>
      <c r="LJ23" s="25"/>
      <c r="LK23" s="26"/>
      <c r="LL23" s="26"/>
      <c r="LM23" s="25"/>
      <c r="LN23" s="25"/>
      <c r="LO23" s="25"/>
      <c r="LP23" s="25"/>
      <c r="LQ23" s="25"/>
      <c r="LR23" s="26"/>
      <c r="LS23" s="26"/>
      <c r="LT23" s="25"/>
      <c r="LU23" s="25"/>
      <c r="LV23" s="25"/>
      <c r="LW23" s="25"/>
      <c r="LX23" s="25"/>
      <c r="LY23" s="26"/>
      <c r="LZ23" s="26"/>
      <c r="MA23" s="25"/>
      <c r="MB23" s="25"/>
      <c r="MC23" s="25"/>
      <c r="MD23" s="25"/>
      <c r="ME23" s="25"/>
      <c r="MF23" s="26"/>
      <c r="MG23" s="26"/>
      <c r="MH23" s="25"/>
      <c r="MI23" s="25"/>
      <c r="MJ23" s="25"/>
      <c r="MK23" s="25"/>
      <c r="ML23" s="25"/>
      <c r="MM23" s="26"/>
      <c r="MN23" s="26"/>
      <c r="MO23" s="25"/>
      <c r="MP23" s="25"/>
      <c r="MQ23" s="25"/>
      <c r="MR23" s="25"/>
      <c r="MS23" s="25"/>
      <c r="MT23" s="26"/>
      <c r="MU23" s="26"/>
      <c r="MV23" s="25"/>
      <c r="MW23" s="25"/>
      <c r="MX23" s="25"/>
      <c r="MY23" s="25"/>
      <c r="MZ23" s="24"/>
      <c r="NA23" s="24"/>
      <c r="NB23" s="26"/>
      <c r="NC23" s="25"/>
      <c r="ND23" s="25"/>
      <c r="NE23" s="25"/>
      <c r="NF23" s="25"/>
      <c r="NG23" s="27">
        <f t="shared" si="0"/>
        <v>19</v>
      </c>
      <c r="NH23" s="28">
        <f t="shared" si="1"/>
        <v>2</v>
      </c>
      <c r="NI23" s="29">
        <f t="shared" si="2"/>
        <v>5</v>
      </c>
      <c r="NJ23" s="30">
        <f t="shared" si="3"/>
        <v>5</v>
      </c>
      <c r="NK23" s="31">
        <f t="shared" si="4"/>
        <v>0</v>
      </c>
      <c r="NL23" s="32">
        <f t="shared" si="5"/>
        <v>30</v>
      </c>
      <c r="NM23" s="33">
        <f t="shared" si="6"/>
        <v>0</v>
      </c>
      <c r="NN23" s="34">
        <f t="shared" si="7"/>
        <v>0</v>
      </c>
      <c r="NO23" s="35">
        <f t="shared" si="8"/>
        <v>9</v>
      </c>
    </row>
    <row r="24" spans="1:379" ht="21.75" customHeight="1" x14ac:dyDescent="0.25">
      <c r="A24" s="36" t="s">
        <v>71</v>
      </c>
      <c r="B24" s="37" t="s">
        <v>72</v>
      </c>
      <c r="C24" s="38" t="s">
        <v>73</v>
      </c>
      <c r="D24" s="39">
        <v>42175</v>
      </c>
      <c r="E24" s="40">
        <v>30</v>
      </c>
      <c r="F24" s="24"/>
      <c r="G24" s="41"/>
      <c r="H24" s="26"/>
      <c r="I24" s="26"/>
      <c r="J24" s="41"/>
      <c r="K24" s="41"/>
      <c r="L24" s="41"/>
      <c r="M24" s="41"/>
      <c r="N24" s="41"/>
      <c r="O24" s="26"/>
      <c r="P24" s="26"/>
      <c r="Q24" s="41"/>
      <c r="R24" s="41"/>
      <c r="S24" s="41"/>
      <c r="T24" s="41"/>
      <c r="U24" s="41"/>
      <c r="V24" s="26"/>
      <c r="W24" s="26"/>
      <c r="X24" s="41"/>
      <c r="Y24" s="41"/>
      <c r="Z24" s="41"/>
      <c r="AA24" s="41"/>
      <c r="AB24" s="41"/>
      <c r="AC24" s="26"/>
      <c r="AD24" s="26"/>
      <c r="AE24" s="41" t="s">
        <v>12</v>
      </c>
      <c r="AF24" s="41" t="s">
        <v>12</v>
      </c>
      <c r="AG24" s="41" t="s">
        <v>12</v>
      </c>
      <c r="AH24" s="41" t="s">
        <v>12</v>
      </c>
      <c r="AI24" s="41" t="s">
        <v>12</v>
      </c>
      <c r="AJ24" s="26"/>
      <c r="AK24" s="26"/>
      <c r="AL24" s="41"/>
      <c r="AM24" s="41"/>
      <c r="AN24" s="41"/>
      <c r="AO24" s="41"/>
      <c r="AP24" s="41"/>
      <c r="AQ24" s="26"/>
      <c r="AR24" s="26"/>
      <c r="AS24" s="41"/>
      <c r="AT24" s="41"/>
      <c r="AU24" s="41"/>
      <c r="AV24" s="41"/>
      <c r="AW24" s="41"/>
      <c r="AX24" s="26"/>
      <c r="AY24" s="26"/>
      <c r="AZ24" s="41"/>
      <c r="BA24" s="41"/>
      <c r="BB24" s="41"/>
      <c r="BC24" s="41"/>
      <c r="BD24" s="41"/>
      <c r="BE24" s="26"/>
      <c r="BF24" s="26"/>
      <c r="BG24" s="41"/>
      <c r="BH24" s="41"/>
      <c r="BI24" s="41"/>
      <c r="BJ24" s="41"/>
      <c r="BK24" s="41"/>
      <c r="BL24" s="26"/>
      <c r="BM24" s="26"/>
      <c r="BN24" s="41" t="s">
        <v>14</v>
      </c>
      <c r="BO24" s="41" t="s">
        <v>14</v>
      </c>
      <c r="BP24" s="41" t="s">
        <v>14</v>
      </c>
      <c r="BQ24" s="41"/>
      <c r="BR24" s="41"/>
      <c r="BS24" s="26"/>
      <c r="BT24" s="26"/>
      <c r="BU24" s="41"/>
      <c r="BV24" s="41"/>
      <c r="BW24" s="41"/>
      <c r="BX24" s="41"/>
      <c r="BY24" s="41"/>
      <c r="BZ24" s="26"/>
      <c r="CA24" s="26"/>
      <c r="CB24" s="41"/>
      <c r="CC24" s="41"/>
      <c r="CD24" s="41"/>
      <c r="CE24" s="41"/>
      <c r="CF24" s="41"/>
      <c r="CG24" s="26"/>
      <c r="CH24" s="26"/>
      <c r="CI24" s="41"/>
      <c r="CJ24" s="41"/>
      <c r="CK24" s="41"/>
      <c r="CL24" s="41"/>
      <c r="CM24" s="41"/>
      <c r="CN24" s="26"/>
      <c r="CO24" s="26"/>
      <c r="CP24" s="41"/>
      <c r="CQ24" s="41"/>
      <c r="CR24" s="41"/>
      <c r="CS24" s="41"/>
      <c r="CT24" s="24"/>
      <c r="CU24" s="26"/>
      <c r="CV24" s="26"/>
      <c r="CW24" s="24"/>
      <c r="CX24" s="41"/>
      <c r="CY24" s="41"/>
      <c r="CZ24" s="41"/>
      <c r="DA24" s="41"/>
      <c r="DB24" s="26"/>
      <c r="DC24" s="26"/>
      <c r="DD24" s="41"/>
      <c r="DE24" s="41"/>
      <c r="DF24" s="41"/>
      <c r="DG24" s="41"/>
      <c r="DH24" s="41"/>
      <c r="DI24" s="26"/>
      <c r="DJ24" s="26"/>
      <c r="DK24" s="41"/>
      <c r="DL24" s="41"/>
      <c r="DM24" s="41"/>
      <c r="DN24" s="41"/>
      <c r="DO24" s="41"/>
      <c r="DP24" s="26"/>
      <c r="DQ24" s="26"/>
      <c r="DR24" s="41"/>
      <c r="DS24" s="41"/>
      <c r="DT24" s="41"/>
      <c r="DU24" s="41"/>
      <c r="DV24" s="24"/>
      <c r="DW24" s="26"/>
      <c r="DX24" s="26"/>
      <c r="DY24" s="41" t="s">
        <v>12</v>
      </c>
      <c r="DZ24" s="41" t="s">
        <v>12</v>
      </c>
      <c r="EA24" s="41" t="s">
        <v>12</v>
      </c>
      <c r="EB24" s="41" t="s">
        <v>12</v>
      </c>
      <c r="EC24" s="41" t="s">
        <v>12</v>
      </c>
      <c r="ED24" s="26"/>
      <c r="EE24" s="26"/>
      <c r="EF24" s="41"/>
      <c r="EG24" s="41"/>
      <c r="EH24" s="41"/>
      <c r="EI24" s="24"/>
      <c r="EJ24" s="41"/>
      <c r="EK24" s="26"/>
      <c r="EL24" s="26"/>
      <c r="EM24" s="41"/>
      <c r="EN24" s="41"/>
      <c r="EO24" s="41"/>
      <c r="EP24" s="41"/>
      <c r="EQ24" s="41"/>
      <c r="ER24" s="26"/>
      <c r="ES24" s="26"/>
      <c r="ET24" s="24"/>
      <c r="EU24" s="41"/>
      <c r="EV24" s="41"/>
      <c r="EW24" s="41"/>
      <c r="EX24" s="41"/>
      <c r="EY24" s="26"/>
      <c r="EZ24" s="26"/>
      <c r="FA24" s="41"/>
      <c r="FB24" s="41"/>
      <c r="FC24" s="41"/>
      <c r="FD24" s="41"/>
      <c r="FE24" s="41"/>
      <c r="FF24" s="26"/>
      <c r="FG24" s="26"/>
      <c r="FH24" s="41"/>
      <c r="FI24" s="41"/>
      <c r="FJ24" s="41"/>
      <c r="FK24" s="41"/>
      <c r="FL24" s="41"/>
      <c r="FM24" s="26"/>
      <c r="FN24" s="26"/>
      <c r="FO24" s="41"/>
      <c r="FP24" s="41"/>
      <c r="FQ24" s="41"/>
      <c r="FR24" s="41"/>
      <c r="FS24" s="41"/>
      <c r="FT24" s="26"/>
      <c r="FU24" s="26"/>
      <c r="FV24" s="41" t="s">
        <v>24</v>
      </c>
      <c r="FW24" s="41" t="s">
        <v>24</v>
      </c>
      <c r="FX24" s="41" t="s">
        <v>24</v>
      </c>
      <c r="FY24" s="41" t="s">
        <v>24</v>
      </c>
      <c r="FZ24" s="41" t="s">
        <v>24</v>
      </c>
      <c r="GA24" s="26"/>
      <c r="GB24" s="26"/>
      <c r="GC24" s="41"/>
      <c r="GD24" s="41"/>
      <c r="GE24" s="41"/>
      <c r="GF24" s="41"/>
      <c r="GG24" s="41"/>
      <c r="GH24" s="26"/>
      <c r="GI24" s="26"/>
      <c r="GJ24" s="41"/>
      <c r="GK24" s="41"/>
      <c r="GL24" s="41"/>
      <c r="GM24" s="41"/>
      <c r="GN24" s="41"/>
      <c r="GO24" s="26"/>
      <c r="GP24" s="26"/>
      <c r="GQ24" s="41"/>
      <c r="GR24" s="41"/>
      <c r="GS24" s="41"/>
      <c r="GT24" s="41"/>
      <c r="GU24" s="41"/>
      <c r="GV24" s="26"/>
      <c r="GW24" s="26"/>
      <c r="GX24" s="41"/>
      <c r="GY24" s="41"/>
      <c r="GZ24" s="41"/>
      <c r="HA24" s="41"/>
      <c r="HB24" s="41"/>
      <c r="HC24" s="26"/>
      <c r="HD24" s="26"/>
      <c r="HE24" s="41"/>
      <c r="HF24" s="41"/>
      <c r="HG24" s="41"/>
      <c r="HH24" s="41"/>
      <c r="HI24" s="41"/>
      <c r="HJ24" s="26"/>
      <c r="HK24" s="26"/>
      <c r="HL24" s="41"/>
      <c r="HM24" s="41"/>
      <c r="HN24" s="41"/>
      <c r="HO24" s="41"/>
      <c r="HP24" s="41"/>
      <c r="HQ24" s="26"/>
      <c r="HR24" s="26"/>
      <c r="HS24" s="41"/>
      <c r="HT24" s="41"/>
      <c r="HU24" s="41"/>
      <c r="HV24" s="41"/>
      <c r="HW24" s="41"/>
      <c r="HX24" s="26"/>
      <c r="HY24" s="26"/>
      <c r="HZ24" s="41"/>
      <c r="IA24" s="41"/>
      <c r="IB24" s="41"/>
      <c r="IC24" s="41"/>
      <c r="ID24" s="41"/>
      <c r="IE24" s="26"/>
      <c r="IF24" s="26"/>
      <c r="IG24" s="41"/>
      <c r="IH24" s="41"/>
      <c r="II24" s="41"/>
      <c r="IJ24" s="41"/>
      <c r="IK24" s="41"/>
      <c r="IL24" s="26"/>
      <c r="IM24" s="26"/>
      <c r="IN24" s="41"/>
      <c r="IO24" s="41"/>
      <c r="IP24" s="41"/>
      <c r="IQ24" s="41"/>
      <c r="IR24" s="41"/>
      <c r="IS24" s="26"/>
      <c r="IT24" s="26"/>
      <c r="IU24" s="41" t="s">
        <v>12</v>
      </c>
      <c r="IV24" s="41" t="s">
        <v>12</v>
      </c>
      <c r="IW24" s="41" t="s">
        <v>12</v>
      </c>
      <c r="IX24" s="41" t="s">
        <v>12</v>
      </c>
      <c r="IY24" s="41" t="s">
        <v>12</v>
      </c>
      <c r="IZ24" s="26"/>
      <c r="JA24" s="26"/>
      <c r="JB24" s="41" t="s">
        <v>12</v>
      </c>
      <c r="JC24" s="41" t="s">
        <v>12</v>
      </c>
      <c r="JD24" s="41" t="s">
        <v>12</v>
      </c>
      <c r="JE24" s="41" t="s">
        <v>12</v>
      </c>
      <c r="JF24" s="41" t="s">
        <v>12</v>
      </c>
      <c r="JG24" s="26"/>
      <c r="JH24" s="26"/>
      <c r="JI24" s="41"/>
      <c r="JJ24" s="41"/>
      <c r="JK24" s="41"/>
      <c r="JL24" s="41"/>
      <c r="JM24" s="41"/>
      <c r="JN24" s="26"/>
      <c r="JO24" s="26"/>
      <c r="JP24" s="41"/>
      <c r="JQ24" s="41"/>
      <c r="JR24" s="41"/>
      <c r="JS24" s="41"/>
      <c r="JT24" s="41"/>
      <c r="JU24" s="24"/>
      <c r="JV24" s="26"/>
      <c r="JW24" s="41"/>
      <c r="JX24" s="41"/>
      <c r="JY24" s="41"/>
      <c r="JZ24" s="41"/>
      <c r="KA24" s="41"/>
      <c r="KB24" s="26"/>
      <c r="KC24" s="26"/>
      <c r="KD24" s="41"/>
      <c r="KE24" s="41"/>
      <c r="KF24" s="41"/>
      <c r="KG24" s="41"/>
      <c r="KH24" s="41"/>
      <c r="KI24" s="26"/>
      <c r="KJ24" s="26"/>
      <c r="KK24" s="41"/>
      <c r="KL24" s="41"/>
      <c r="KM24" s="41"/>
      <c r="KN24" s="41"/>
      <c r="KO24" s="41"/>
      <c r="KP24" s="26"/>
      <c r="KQ24" s="26"/>
      <c r="KR24" s="41"/>
      <c r="KS24" s="41"/>
      <c r="KT24" s="41"/>
      <c r="KU24" s="41"/>
      <c r="KV24" s="41"/>
      <c r="KW24" s="26"/>
      <c r="KX24" s="26"/>
      <c r="KY24" s="41"/>
      <c r="KZ24" s="41"/>
      <c r="LA24" s="41"/>
      <c r="LB24" s="41"/>
      <c r="LC24" s="41"/>
      <c r="LD24" s="26"/>
      <c r="LE24" s="26"/>
      <c r="LF24" s="41"/>
      <c r="LG24" s="41"/>
      <c r="LH24" s="41"/>
      <c r="LI24" s="41"/>
      <c r="LJ24" s="41"/>
      <c r="LK24" s="26"/>
      <c r="LL24" s="26"/>
      <c r="LM24" s="41" t="s">
        <v>20</v>
      </c>
      <c r="LN24" s="41" t="s">
        <v>20</v>
      </c>
      <c r="LO24" s="41"/>
      <c r="LP24" s="41"/>
      <c r="LQ24" s="41"/>
      <c r="LR24" s="26"/>
      <c r="LS24" s="26"/>
      <c r="LT24" s="41"/>
      <c r="LU24" s="41"/>
      <c r="LV24" s="41"/>
      <c r="LW24" s="41"/>
      <c r="LX24" s="41"/>
      <c r="LY24" s="26"/>
      <c r="LZ24" s="26"/>
      <c r="MA24" s="41"/>
      <c r="MB24" s="41"/>
      <c r="MC24" s="41"/>
      <c r="MD24" s="41"/>
      <c r="ME24" s="41"/>
      <c r="MF24" s="26"/>
      <c r="MG24" s="26"/>
      <c r="MH24" s="41"/>
      <c r="MI24" s="41"/>
      <c r="MJ24" s="41"/>
      <c r="MK24" s="41"/>
      <c r="ML24" s="41"/>
      <c r="MM24" s="26"/>
      <c r="MN24" s="26"/>
      <c r="MO24" s="41"/>
      <c r="MP24" s="41"/>
      <c r="MQ24" s="41"/>
      <c r="MR24" s="41"/>
      <c r="MS24" s="41"/>
      <c r="MT24" s="26"/>
      <c r="MU24" s="26"/>
      <c r="MV24" s="41"/>
      <c r="MW24" s="41"/>
      <c r="MX24" s="41"/>
      <c r="MY24" s="41"/>
      <c r="MZ24" s="24"/>
      <c r="NA24" s="24"/>
      <c r="NB24" s="26"/>
      <c r="NC24" s="41" t="s">
        <v>12</v>
      </c>
      <c r="ND24" s="41" t="s">
        <v>12</v>
      </c>
      <c r="NE24" s="41" t="s">
        <v>12</v>
      </c>
      <c r="NF24" s="41" t="s">
        <v>12</v>
      </c>
      <c r="NG24" s="42">
        <f t="shared" si="0"/>
        <v>24</v>
      </c>
      <c r="NH24" s="43">
        <f t="shared" si="1"/>
        <v>3</v>
      </c>
      <c r="NI24" s="44">
        <f t="shared" si="2"/>
        <v>0</v>
      </c>
      <c r="NJ24" s="45">
        <f t="shared" si="3"/>
        <v>0</v>
      </c>
      <c r="NK24" s="46">
        <f t="shared" si="4"/>
        <v>2</v>
      </c>
      <c r="NL24" s="47">
        <f t="shared" si="5"/>
        <v>0</v>
      </c>
      <c r="NM24" s="48">
        <f t="shared" si="6"/>
        <v>5</v>
      </c>
      <c r="NN24" s="49">
        <f t="shared" si="7"/>
        <v>0</v>
      </c>
      <c r="NO24" s="50">
        <f t="shared" si="8"/>
        <v>6</v>
      </c>
    </row>
    <row r="25" spans="1:379" ht="21.75" customHeight="1" x14ac:dyDescent="0.25">
      <c r="A25" s="19" t="s">
        <v>74</v>
      </c>
      <c r="B25" s="20" t="s">
        <v>75</v>
      </c>
      <c r="C25" s="21" t="s">
        <v>76</v>
      </c>
      <c r="D25" s="22">
        <v>44137</v>
      </c>
      <c r="E25" s="23">
        <v>30</v>
      </c>
      <c r="F25" s="24"/>
      <c r="G25" s="25"/>
      <c r="H25" s="26"/>
      <c r="I25" s="26"/>
      <c r="J25" s="25"/>
      <c r="K25" s="25"/>
      <c r="L25" s="25"/>
      <c r="M25" s="25"/>
      <c r="N25" s="25"/>
      <c r="O25" s="26"/>
      <c r="P25" s="26"/>
      <c r="Q25" s="25"/>
      <c r="R25" s="25"/>
      <c r="S25" s="25"/>
      <c r="T25" s="25"/>
      <c r="U25" s="25"/>
      <c r="V25" s="26"/>
      <c r="W25" s="26"/>
      <c r="X25" s="25"/>
      <c r="Y25" s="25"/>
      <c r="Z25" s="25"/>
      <c r="AA25" s="25"/>
      <c r="AB25" s="25"/>
      <c r="AC25" s="26"/>
      <c r="AD25" s="26"/>
      <c r="AE25" s="25"/>
      <c r="AF25" s="25"/>
      <c r="AG25" s="25"/>
      <c r="AH25" s="25"/>
      <c r="AI25" s="25"/>
      <c r="AJ25" s="26"/>
      <c r="AK25" s="26"/>
      <c r="AL25" s="25" t="s">
        <v>18</v>
      </c>
      <c r="AM25" s="25" t="s">
        <v>18</v>
      </c>
      <c r="AN25" s="25" t="s">
        <v>18</v>
      </c>
      <c r="AO25" s="25" t="s">
        <v>18</v>
      </c>
      <c r="AP25" s="25" t="s">
        <v>18</v>
      </c>
      <c r="AQ25" s="26"/>
      <c r="AR25" s="26"/>
      <c r="AS25" s="25"/>
      <c r="AT25" s="25"/>
      <c r="AU25" s="25"/>
      <c r="AV25" s="25"/>
      <c r="AW25" s="25"/>
      <c r="AX25" s="26"/>
      <c r="AY25" s="26"/>
      <c r="AZ25" s="25"/>
      <c r="BA25" s="25"/>
      <c r="BB25" s="25"/>
      <c r="BC25" s="25"/>
      <c r="BD25" s="25"/>
      <c r="BE25" s="26"/>
      <c r="BF25" s="26"/>
      <c r="BG25" s="25"/>
      <c r="BH25" s="25"/>
      <c r="BI25" s="25"/>
      <c r="BJ25" s="25"/>
      <c r="BK25" s="25"/>
      <c r="BL25" s="26"/>
      <c r="BM25" s="26"/>
      <c r="BN25" s="25"/>
      <c r="BO25" s="25"/>
      <c r="BP25" s="25"/>
      <c r="BQ25" s="25"/>
      <c r="BR25" s="25"/>
      <c r="BS25" s="26"/>
      <c r="BT25" s="26"/>
      <c r="BU25" s="25"/>
      <c r="BV25" s="25"/>
      <c r="BW25" s="25"/>
      <c r="BX25" s="25"/>
      <c r="BY25" s="25"/>
      <c r="BZ25" s="26"/>
      <c r="CA25" s="26"/>
      <c r="CB25" s="25" t="s">
        <v>12</v>
      </c>
      <c r="CC25" s="25" t="s">
        <v>12</v>
      </c>
      <c r="CD25" s="25" t="s">
        <v>12</v>
      </c>
      <c r="CE25" s="25" t="s">
        <v>12</v>
      </c>
      <c r="CF25" s="25" t="s">
        <v>12</v>
      </c>
      <c r="CG25" s="26"/>
      <c r="CH25" s="26"/>
      <c r="CI25" s="25"/>
      <c r="CJ25" s="25"/>
      <c r="CK25" s="25"/>
      <c r="CL25" s="25"/>
      <c r="CM25" s="25"/>
      <c r="CN25" s="26"/>
      <c r="CO25" s="26"/>
      <c r="CP25" s="25"/>
      <c r="CQ25" s="25"/>
      <c r="CR25" s="25"/>
      <c r="CS25" s="25"/>
      <c r="CT25" s="24"/>
      <c r="CU25" s="26"/>
      <c r="CV25" s="26"/>
      <c r="CW25" s="24"/>
      <c r="CX25" s="25"/>
      <c r="CY25" s="25"/>
      <c r="CZ25" s="25"/>
      <c r="DA25" s="25"/>
      <c r="DB25" s="26"/>
      <c r="DC25" s="26"/>
      <c r="DD25" s="25" t="s">
        <v>14</v>
      </c>
      <c r="DE25" s="25" t="s">
        <v>14</v>
      </c>
      <c r="DF25" s="25"/>
      <c r="DG25" s="25"/>
      <c r="DH25" s="25"/>
      <c r="DI25" s="26"/>
      <c r="DJ25" s="26"/>
      <c r="DK25" s="25"/>
      <c r="DL25" s="25"/>
      <c r="DM25" s="25"/>
      <c r="DN25" s="25"/>
      <c r="DO25" s="25"/>
      <c r="DP25" s="26"/>
      <c r="DQ25" s="26"/>
      <c r="DR25" s="25"/>
      <c r="DS25" s="25"/>
      <c r="DT25" s="25"/>
      <c r="DU25" s="25"/>
      <c r="DV25" s="24"/>
      <c r="DW25" s="26"/>
      <c r="DX25" s="26"/>
      <c r="DY25" s="25"/>
      <c r="DZ25" s="25"/>
      <c r="EA25" s="25"/>
      <c r="EB25" s="25"/>
      <c r="EC25" s="25"/>
      <c r="ED25" s="26"/>
      <c r="EE25" s="26"/>
      <c r="EF25" s="25"/>
      <c r="EG25" s="25"/>
      <c r="EH25" s="25"/>
      <c r="EI25" s="24"/>
      <c r="EJ25" s="25"/>
      <c r="EK25" s="26"/>
      <c r="EL25" s="26"/>
      <c r="EM25" s="25"/>
      <c r="EN25" s="25"/>
      <c r="EO25" s="25"/>
      <c r="EP25" s="25"/>
      <c r="EQ25" s="25"/>
      <c r="ER25" s="26"/>
      <c r="ES25" s="26"/>
      <c r="ET25" s="24"/>
      <c r="EU25" s="25" t="s">
        <v>12</v>
      </c>
      <c r="EV25" s="25" t="s">
        <v>12</v>
      </c>
      <c r="EW25" s="25" t="s">
        <v>12</v>
      </c>
      <c r="EX25" s="25" t="s">
        <v>12</v>
      </c>
      <c r="EY25" s="26"/>
      <c r="EZ25" s="26"/>
      <c r="FA25" s="25"/>
      <c r="FB25" s="25"/>
      <c r="FC25" s="25"/>
      <c r="FD25" s="25"/>
      <c r="FE25" s="25"/>
      <c r="FF25" s="26"/>
      <c r="FG25" s="26"/>
      <c r="FH25" s="25"/>
      <c r="FI25" s="25"/>
      <c r="FJ25" s="25"/>
      <c r="FK25" s="25"/>
      <c r="FL25" s="25"/>
      <c r="FM25" s="26"/>
      <c r="FN25" s="26"/>
      <c r="FO25" s="25"/>
      <c r="FP25" s="25"/>
      <c r="FQ25" s="25"/>
      <c r="FR25" s="25"/>
      <c r="FS25" s="25"/>
      <c r="FT25" s="26"/>
      <c r="FU25" s="26"/>
      <c r="FV25" s="25"/>
      <c r="FW25" s="25"/>
      <c r="FX25" s="25"/>
      <c r="FY25" s="25"/>
      <c r="FZ25" s="25"/>
      <c r="GA25" s="26"/>
      <c r="GB25" s="26"/>
      <c r="GC25" s="25"/>
      <c r="GD25" s="25"/>
      <c r="GE25" s="25"/>
      <c r="GF25" s="25"/>
      <c r="GG25" s="25"/>
      <c r="GH25" s="26"/>
      <c r="GI25" s="26"/>
      <c r="GJ25" s="25"/>
      <c r="GK25" s="25"/>
      <c r="GL25" s="25"/>
      <c r="GM25" s="25"/>
      <c r="GN25" s="25"/>
      <c r="GO25" s="26"/>
      <c r="GP25" s="26"/>
      <c r="GQ25" s="25" t="s">
        <v>12</v>
      </c>
      <c r="GR25" s="25" t="s">
        <v>12</v>
      </c>
      <c r="GS25" s="25" t="s">
        <v>12</v>
      </c>
      <c r="GT25" s="25" t="s">
        <v>12</v>
      </c>
      <c r="GU25" s="25" t="s">
        <v>12</v>
      </c>
      <c r="GV25" s="26"/>
      <c r="GW25" s="26"/>
      <c r="GX25" s="25" t="s">
        <v>12</v>
      </c>
      <c r="GY25" s="25" t="s">
        <v>12</v>
      </c>
      <c r="GZ25" s="25" t="s">
        <v>12</v>
      </c>
      <c r="HA25" s="25" t="s">
        <v>12</v>
      </c>
      <c r="HB25" s="25" t="s">
        <v>12</v>
      </c>
      <c r="HC25" s="26"/>
      <c r="HD25" s="26"/>
      <c r="HE25" s="25" t="s">
        <v>12</v>
      </c>
      <c r="HF25" s="25" t="s">
        <v>12</v>
      </c>
      <c r="HG25" s="25" t="s">
        <v>12</v>
      </c>
      <c r="HH25" s="25" t="s">
        <v>12</v>
      </c>
      <c r="HI25" s="25" t="s">
        <v>12</v>
      </c>
      <c r="HJ25" s="26"/>
      <c r="HK25" s="26"/>
      <c r="HL25" s="25"/>
      <c r="HM25" s="25"/>
      <c r="HN25" s="25"/>
      <c r="HO25" s="25"/>
      <c r="HP25" s="25"/>
      <c r="HQ25" s="26"/>
      <c r="HR25" s="26"/>
      <c r="HS25" s="25"/>
      <c r="HT25" s="25"/>
      <c r="HU25" s="25"/>
      <c r="HV25" s="25"/>
      <c r="HW25" s="25"/>
      <c r="HX25" s="26"/>
      <c r="HY25" s="26"/>
      <c r="HZ25" s="25"/>
      <c r="IA25" s="25"/>
      <c r="IB25" s="25"/>
      <c r="IC25" s="25"/>
      <c r="ID25" s="25"/>
      <c r="IE25" s="26"/>
      <c r="IF25" s="26"/>
      <c r="IG25" s="25"/>
      <c r="IH25" s="25"/>
      <c r="II25" s="25"/>
      <c r="IJ25" s="25"/>
      <c r="IK25" s="25"/>
      <c r="IL25" s="26"/>
      <c r="IM25" s="26"/>
      <c r="IN25" s="25"/>
      <c r="IO25" s="25"/>
      <c r="IP25" s="25"/>
      <c r="IQ25" s="25"/>
      <c r="IR25" s="25"/>
      <c r="IS25" s="26"/>
      <c r="IT25" s="26"/>
      <c r="IU25" s="25"/>
      <c r="IV25" s="25"/>
      <c r="IW25" s="25"/>
      <c r="IX25" s="25"/>
      <c r="IY25" s="25"/>
      <c r="IZ25" s="26"/>
      <c r="JA25" s="26"/>
      <c r="JB25" s="25"/>
      <c r="JC25" s="25"/>
      <c r="JD25" s="25"/>
      <c r="JE25" s="25"/>
      <c r="JF25" s="25"/>
      <c r="JG25" s="26"/>
      <c r="JH25" s="26"/>
      <c r="JI25" s="25"/>
      <c r="JJ25" s="25"/>
      <c r="JK25" s="25"/>
      <c r="JL25" s="25"/>
      <c r="JM25" s="25"/>
      <c r="JN25" s="26"/>
      <c r="JO25" s="26"/>
      <c r="JP25" s="25" t="s">
        <v>16</v>
      </c>
      <c r="JQ25" s="25" t="s">
        <v>16</v>
      </c>
      <c r="JR25" s="25" t="s">
        <v>16</v>
      </c>
      <c r="JS25" s="25"/>
      <c r="JT25" s="25"/>
      <c r="JU25" s="24"/>
      <c r="JV25" s="26"/>
      <c r="JW25" s="25"/>
      <c r="JX25" s="25"/>
      <c r="JY25" s="25"/>
      <c r="JZ25" s="25"/>
      <c r="KA25" s="25"/>
      <c r="KB25" s="26"/>
      <c r="KC25" s="26"/>
      <c r="KD25" s="25"/>
      <c r="KE25" s="25"/>
      <c r="KF25" s="25"/>
      <c r="KG25" s="25"/>
      <c r="KH25" s="25"/>
      <c r="KI25" s="26"/>
      <c r="KJ25" s="26"/>
      <c r="KK25" s="25" t="s">
        <v>18</v>
      </c>
      <c r="KL25" s="25" t="s">
        <v>18</v>
      </c>
      <c r="KM25" s="25" t="s">
        <v>18</v>
      </c>
      <c r="KN25" s="25" t="s">
        <v>18</v>
      </c>
      <c r="KO25" s="25" t="s">
        <v>18</v>
      </c>
      <c r="KP25" s="26"/>
      <c r="KQ25" s="26"/>
      <c r="KR25" s="25"/>
      <c r="KS25" s="25"/>
      <c r="KT25" s="25"/>
      <c r="KU25" s="25"/>
      <c r="KV25" s="25"/>
      <c r="KW25" s="26"/>
      <c r="KX25" s="26"/>
      <c r="KY25" s="25"/>
      <c r="KZ25" s="25"/>
      <c r="LA25" s="25"/>
      <c r="LB25" s="25"/>
      <c r="LC25" s="25"/>
      <c r="LD25" s="26"/>
      <c r="LE25" s="26"/>
      <c r="LF25" s="25"/>
      <c r="LG25" s="25"/>
      <c r="LH25" s="25"/>
      <c r="LI25" s="25"/>
      <c r="LJ25" s="25"/>
      <c r="LK25" s="26"/>
      <c r="LL25" s="26"/>
      <c r="LM25" s="25"/>
      <c r="LN25" s="25"/>
      <c r="LO25" s="25"/>
      <c r="LP25" s="25"/>
      <c r="LQ25" s="25"/>
      <c r="LR25" s="26"/>
      <c r="LS25" s="26"/>
      <c r="LT25" s="25"/>
      <c r="LU25" s="25"/>
      <c r="LV25" s="25"/>
      <c r="LW25" s="25"/>
      <c r="LX25" s="25"/>
      <c r="LY25" s="26"/>
      <c r="LZ25" s="26"/>
      <c r="MA25" s="25"/>
      <c r="MB25" s="25"/>
      <c r="MC25" s="25"/>
      <c r="MD25" s="25"/>
      <c r="ME25" s="25"/>
      <c r="MF25" s="26"/>
      <c r="MG25" s="26"/>
      <c r="MH25" s="25"/>
      <c r="MI25" s="25"/>
      <c r="MJ25" s="25"/>
      <c r="MK25" s="25"/>
      <c r="ML25" s="25"/>
      <c r="MM25" s="26"/>
      <c r="MN25" s="26"/>
      <c r="MO25" s="25"/>
      <c r="MP25" s="25"/>
      <c r="MQ25" s="25"/>
      <c r="MR25" s="25"/>
      <c r="MS25" s="25"/>
      <c r="MT25" s="26"/>
      <c r="MU25" s="26"/>
      <c r="MV25" s="25"/>
      <c r="MW25" s="25"/>
      <c r="MX25" s="25"/>
      <c r="MY25" s="25"/>
      <c r="MZ25" s="24"/>
      <c r="NA25" s="24"/>
      <c r="NB25" s="26"/>
      <c r="NC25" s="25" t="s">
        <v>26</v>
      </c>
      <c r="ND25" s="25" t="s">
        <v>26</v>
      </c>
      <c r="NE25" s="25" t="s">
        <v>26</v>
      </c>
      <c r="NF25" s="25" t="s">
        <v>26</v>
      </c>
      <c r="NG25" s="27">
        <f t="shared" si="0"/>
        <v>24</v>
      </c>
      <c r="NH25" s="28">
        <f t="shared" si="1"/>
        <v>2</v>
      </c>
      <c r="NI25" s="29">
        <f t="shared" si="2"/>
        <v>3</v>
      </c>
      <c r="NJ25" s="30">
        <f t="shared" si="3"/>
        <v>10</v>
      </c>
      <c r="NK25" s="31">
        <f t="shared" si="4"/>
        <v>0</v>
      </c>
      <c r="NL25" s="32">
        <f t="shared" si="5"/>
        <v>0</v>
      </c>
      <c r="NM25" s="33">
        <f t="shared" si="6"/>
        <v>0</v>
      </c>
      <c r="NN25" s="34">
        <f t="shared" si="7"/>
        <v>4</v>
      </c>
      <c r="NO25" s="35">
        <f t="shared" si="8"/>
        <v>6</v>
      </c>
    </row>
    <row r="26" spans="1:379" ht="21.75" customHeight="1" x14ac:dyDescent="0.25">
      <c r="A26" s="36" t="s">
        <v>77</v>
      </c>
      <c r="B26" s="37" t="s">
        <v>78</v>
      </c>
      <c r="C26" s="38" t="s">
        <v>64</v>
      </c>
      <c r="D26" s="39">
        <v>44691</v>
      </c>
      <c r="E26" s="40">
        <v>28</v>
      </c>
      <c r="F26" s="24"/>
      <c r="G26" s="41"/>
      <c r="H26" s="26"/>
      <c r="I26" s="26"/>
      <c r="J26" s="41"/>
      <c r="K26" s="41"/>
      <c r="L26" s="41"/>
      <c r="M26" s="41"/>
      <c r="N26" s="41"/>
      <c r="O26" s="26"/>
      <c r="P26" s="26"/>
      <c r="Q26" s="41"/>
      <c r="R26" s="41"/>
      <c r="S26" s="41"/>
      <c r="T26" s="41"/>
      <c r="U26" s="41"/>
      <c r="V26" s="26"/>
      <c r="W26" s="26"/>
      <c r="X26" s="41" t="s">
        <v>12</v>
      </c>
      <c r="Y26" s="41" t="s">
        <v>12</v>
      </c>
      <c r="Z26" s="41" t="s">
        <v>12</v>
      </c>
      <c r="AA26" s="41" t="s">
        <v>12</v>
      </c>
      <c r="AB26" s="41" t="s">
        <v>12</v>
      </c>
      <c r="AC26" s="26"/>
      <c r="AD26" s="26"/>
      <c r="AE26" s="41"/>
      <c r="AF26" s="41"/>
      <c r="AG26" s="41"/>
      <c r="AH26" s="41"/>
      <c r="AI26" s="41"/>
      <c r="AJ26" s="26"/>
      <c r="AK26" s="26"/>
      <c r="AL26" s="41"/>
      <c r="AM26" s="41"/>
      <c r="AN26" s="41"/>
      <c r="AO26" s="41"/>
      <c r="AP26" s="41"/>
      <c r="AQ26" s="26"/>
      <c r="AR26" s="26"/>
      <c r="AS26" s="41"/>
      <c r="AT26" s="41"/>
      <c r="AU26" s="41"/>
      <c r="AV26" s="41"/>
      <c r="AW26" s="41"/>
      <c r="AX26" s="26"/>
      <c r="AY26" s="26"/>
      <c r="AZ26" s="41"/>
      <c r="BA26" s="41"/>
      <c r="BB26" s="41"/>
      <c r="BC26" s="41"/>
      <c r="BD26" s="41"/>
      <c r="BE26" s="26"/>
      <c r="BF26" s="26"/>
      <c r="BG26" s="41"/>
      <c r="BH26" s="41"/>
      <c r="BI26" s="41"/>
      <c r="BJ26" s="41"/>
      <c r="BK26" s="41"/>
      <c r="BL26" s="26"/>
      <c r="BM26" s="26"/>
      <c r="BN26" s="41"/>
      <c r="BO26" s="41"/>
      <c r="BP26" s="41"/>
      <c r="BQ26" s="41"/>
      <c r="BR26" s="41"/>
      <c r="BS26" s="26"/>
      <c r="BT26" s="26"/>
      <c r="BU26" s="41" t="s">
        <v>24</v>
      </c>
      <c r="BV26" s="41" t="s">
        <v>24</v>
      </c>
      <c r="BW26" s="41" t="s">
        <v>24</v>
      </c>
      <c r="BX26" s="41" t="s">
        <v>24</v>
      </c>
      <c r="BY26" s="41" t="s">
        <v>24</v>
      </c>
      <c r="BZ26" s="26"/>
      <c r="CA26" s="26"/>
      <c r="CB26" s="41"/>
      <c r="CC26" s="41"/>
      <c r="CD26" s="41"/>
      <c r="CE26" s="41"/>
      <c r="CF26" s="41"/>
      <c r="CG26" s="26"/>
      <c r="CH26" s="26"/>
      <c r="CI26" s="41"/>
      <c r="CJ26" s="41"/>
      <c r="CK26" s="41"/>
      <c r="CL26" s="41"/>
      <c r="CM26" s="41"/>
      <c r="CN26" s="26"/>
      <c r="CO26" s="26"/>
      <c r="CP26" s="41"/>
      <c r="CQ26" s="41"/>
      <c r="CR26" s="41"/>
      <c r="CS26" s="41"/>
      <c r="CT26" s="24"/>
      <c r="CU26" s="26"/>
      <c r="CV26" s="26"/>
      <c r="CW26" s="24"/>
      <c r="CX26" s="41"/>
      <c r="CY26" s="41" t="s">
        <v>14</v>
      </c>
      <c r="CZ26" s="41" t="s">
        <v>14</v>
      </c>
      <c r="DA26" s="41" t="s">
        <v>14</v>
      </c>
      <c r="DB26" s="26"/>
      <c r="DC26" s="26"/>
      <c r="DD26" s="41"/>
      <c r="DE26" s="41"/>
      <c r="DF26" s="41"/>
      <c r="DG26" s="41"/>
      <c r="DH26" s="41"/>
      <c r="DI26" s="26"/>
      <c r="DJ26" s="26"/>
      <c r="DK26" s="41"/>
      <c r="DL26" s="41"/>
      <c r="DM26" s="41"/>
      <c r="DN26" s="41"/>
      <c r="DO26" s="41"/>
      <c r="DP26" s="26"/>
      <c r="DQ26" s="26"/>
      <c r="DR26" s="41"/>
      <c r="DS26" s="41"/>
      <c r="DT26" s="41"/>
      <c r="DU26" s="41"/>
      <c r="DV26" s="24"/>
      <c r="DW26" s="26"/>
      <c r="DX26" s="26"/>
      <c r="DY26" s="41"/>
      <c r="DZ26" s="41"/>
      <c r="EA26" s="41"/>
      <c r="EB26" s="41"/>
      <c r="EC26" s="41"/>
      <c r="ED26" s="26"/>
      <c r="EE26" s="26"/>
      <c r="EF26" s="41"/>
      <c r="EG26" s="41"/>
      <c r="EH26" s="41"/>
      <c r="EI26" s="24"/>
      <c r="EJ26" s="41"/>
      <c r="EK26" s="26"/>
      <c r="EL26" s="26"/>
      <c r="EM26" s="41"/>
      <c r="EN26" s="41"/>
      <c r="EO26" s="41"/>
      <c r="EP26" s="41"/>
      <c r="EQ26" s="41"/>
      <c r="ER26" s="26"/>
      <c r="ES26" s="26"/>
      <c r="ET26" s="24"/>
      <c r="EU26" s="41" t="s">
        <v>12</v>
      </c>
      <c r="EV26" s="41" t="s">
        <v>12</v>
      </c>
      <c r="EW26" s="41" t="s">
        <v>12</v>
      </c>
      <c r="EX26" s="41" t="s">
        <v>12</v>
      </c>
      <c r="EY26" s="26"/>
      <c r="EZ26" s="26"/>
      <c r="FA26" s="41"/>
      <c r="FB26" s="41"/>
      <c r="FC26" s="41"/>
      <c r="FD26" s="41"/>
      <c r="FE26" s="41"/>
      <c r="FF26" s="26"/>
      <c r="FG26" s="26"/>
      <c r="FH26" s="41"/>
      <c r="FI26" s="41"/>
      <c r="FJ26" s="41"/>
      <c r="FK26" s="41"/>
      <c r="FL26" s="41"/>
      <c r="FM26" s="26"/>
      <c r="FN26" s="26"/>
      <c r="FO26" s="41"/>
      <c r="FP26" s="41"/>
      <c r="FQ26" s="41"/>
      <c r="FR26" s="41"/>
      <c r="FS26" s="41"/>
      <c r="FT26" s="26"/>
      <c r="FU26" s="26"/>
      <c r="FV26" s="41"/>
      <c r="FW26" s="41"/>
      <c r="FX26" s="41"/>
      <c r="FY26" s="41"/>
      <c r="FZ26" s="41"/>
      <c r="GA26" s="26"/>
      <c r="GB26" s="26"/>
      <c r="GC26" s="41"/>
      <c r="GD26" s="41"/>
      <c r="GE26" s="41"/>
      <c r="GF26" s="41"/>
      <c r="GG26" s="41"/>
      <c r="GH26" s="26"/>
      <c r="GI26" s="26"/>
      <c r="GJ26" s="41"/>
      <c r="GK26" s="41"/>
      <c r="GL26" s="41"/>
      <c r="GM26" s="41"/>
      <c r="GN26" s="41"/>
      <c r="GO26" s="26"/>
      <c r="GP26" s="26"/>
      <c r="GQ26" s="41"/>
      <c r="GR26" s="41"/>
      <c r="GS26" s="41"/>
      <c r="GT26" s="41"/>
      <c r="GU26" s="41"/>
      <c r="GV26" s="26"/>
      <c r="GW26" s="26"/>
      <c r="GX26" s="41"/>
      <c r="GY26" s="41"/>
      <c r="GZ26" s="41"/>
      <c r="HA26" s="41"/>
      <c r="HB26" s="41"/>
      <c r="HC26" s="26"/>
      <c r="HD26" s="26"/>
      <c r="HE26" s="41"/>
      <c r="HF26" s="41"/>
      <c r="HG26" s="41"/>
      <c r="HH26" s="41"/>
      <c r="HI26" s="41"/>
      <c r="HJ26" s="26"/>
      <c r="HK26" s="26"/>
      <c r="HL26" s="41"/>
      <c r="HM26" s="41"/>
      <c r="HN26" s="41"/>
      <c r="HO26" s="41"/>
      <c r="HP26" s="41"/>
      <c r="HQ26" s="26"/>
      <c r="HR26" s="26"/>
      <c r="HS26" s="41" t="s">
        <v>12</v>
      </c>
      <c r="HT26" s="41" t="s">
        <v>12</v>
      </c>
      <c r="HU26" s="41" t="s">
        <v>12</v>
      </c>
      <c r="HV26" s="41" t="s">
        <v>12</v>
      </c>
      <c r="HW26" s="41" t="s">
        <v>12</v>
      </c>
      <c r="HX26" s="26"/>
      <c r="HY26" s="26"/>
      <c r="HZ26" s="41" t="s">
        <v>12</v>
      </c>
      <c r="IA26" s="41" t="s">
        <v>12</v>
      </c>
      <c r="IB26" s="41" t="s">
        <v>12</v>
      </c>
      <c r="IC26" s="41" t="s">
        <v>12</v>
      </c>
      <c r="ID26" s="41" t="s">
        <v>12</v>
      </c>
      <c r="IE26" s="26"/>
      <c r="IF26" s="26"/>
      <c r="IG26" s="41" t="s">
        <v>12</v>
      </c>
      <c r="IH26" s="41" t="s">
        <v>12</v>
      </c>
      <c r="II26" s="41" t="s">
        <v>12</v>
      </c>
      <c r="IJ26" s="41" t="s">
        <v>12</v>
      </c>
      <c r="IK26" s="41" t="s">
        <v>12</v>
      </c>
      <c r="IL26" s="26"/>
      <c r="IM26" s="26"/>
      <c r="IN26" s="41"/>
      <c r="IO26" s="41"/>
      <c r="IP26" s="41"/>
      <c r="IQ26" s="41"/>
      <c r="IR26" s="41"/>
      <c r="IS26" s="26"/>
      <c r="IT26" s="26"/>
      <c r="IU26" s="41"/>
      <c r="IV26" s="41"/>
      <c r="IW26" s="41"/>
      <c r="IX26" s="41"/>
      <c r="IY26" s="41"/>
      <c r="IZ26" s="26"/>
      <c r="JA26" s="26"/>
      <c r="JB26" s="41"/>
      <c r="JC26" s="41"/>
      <c r="JD26" s="41"/>
      <c r="JE26" s="41"/>
      <c r="JF26" s="41"/>
      <c r="JG26" s="26"/>
      <c r="JH26" s="26"/>
      <c r="JI26" s="41"/>
      <c r="JJ26" s="41"/>
      <c r="JK26" s="41"/>
      <c r="JL26" s="41"/>
      <c r="JM26" s="41"/>
      <c r="JN26" s="26"/>
      <c r="JO26" s="26"/>
      <c r="JP26" s="41"/>
      <c r="JQ26" s="41"/>
      <c r="JR26" s="41"/>
      <c r="JS26" s="41"/>
      <c r="JT26" s="41"/>
      <c r="JU26" s="24"/>
      <c r="JV26" s="26"/>
      <c r="JW26" s="41"/>
      <c r="JX26" s="41"/>
      <c r="JY26" s="41"/>
      <c r="JZ26" s="41"/>
      <c r="KA26" s="41"/>
      <c r="KB26" s="26"/>
      <c r="KC26" s="26"/>
      <c r="KD26" s="41" t="s">
        <v>18</v>
      </c>
      <c r="KE26" s="41" t="s">
        <v>18</v>
      </c>
      <c r="KF26" s="41" t="s">
        <v>18</v>
      </c>
      <c r="KG26" s="41"/>
      <c r="KH26" s="41"/>
      <c r="KI26" s="26"/>
      <c r="KJ26" s="26"/>
      <c r="KK26" s="41"/>
      <c r="KL26" s="41"/>
      <c r="KM26" s="41"/>
      <c r="KN26" s="41"/>
      <c r="KO26" s="41"/>
      <c r="KP26" s="26"/>
      <c r="KQ26" s="26"/>
      <c r="KR26" s="41"/>
      <c r="KS26" s="41"/>
      <c r="KT26" s="41"/>
      <c r="KU26" s="41"/>
      <c r="KV26" s="41"/>
      <c r="KW26" s="26"/>
      <c r="KX26" s="26"/>
      <c r="KY26" s="41"/>
      <c r="KZ26" s="41"/>
      <c r="LA26" s="41"/>
      <c r="LB26" s="41"/>
      <c r="LC26" s="41"/>
      <c r="LD26" s="26"/>
      <c r="LE26" s="26"/>
      <c r="LF26" s="41"/>
      <c r="LG26" s="41"/>
      <c r="LH26" s="41"/>
      <c r="LI26" s="41"/>
      <c r="LJ26" s="41"/>
      <c r="LK26" s="26"/>
      <c r="LL26" s="26"/>
      <c r="LM26" s="41"/>
      <c r="LN26" s="41"/>
      <c r="LO26" s="41"/>
      <c r="LP26" s="41"/>
      <c r="LQ26" s="41"/>
      <c r="LR26" s="26"/>
      <c r="LS26" s="26"/>
      <c r="LT26" s="41" t="s">
        <v>16</v>
      </c>
      <c r="LU26" s="41" t="s">
        <v>16</v>
      </c>
      <c r="LV26" s="41" t="s">
        <v>16</v>
      </c>
      <c r="LW26" s="41" t="s">
        <v>16</v>
      </c>
      <c r="LX26" s="41" t="s">
        <v>16</v>
      </c>
      <c r="LY26" s="26"/>
      <c r="LZ26" s="26"/>
      <c r="MA26" s="41"/>
      <c r="MB26" s="41"/>
      <c r="MC26" s="41"/>
      <c r="MD26" s="41"/>
      <c r="ME26" s="41"/>
      <c r="MF26" s="26"/>
      <c r="MG26" s="26"/>
      <c r="MH26" s="41"/>
      <c r="MI26" s="41"/>
      <c r="MJ26" s="41"/>
      <c r="MK26" s="41"/>
      <c r="ML26" s="41"/>
      <c r="MM26" s="26"/>
      <c r="MN26" s="26"/>
      <c r="MO26" s="41"/>
      <c r="MP26" s="41"/>
      <c r="MQ26" s="41"/>
      <c r="MR26" s="41"/>
      <c r="MS26" s="41"/>
      <c r="MT26" s="26"/>
      <c r="MU26" s="26"/>
      <c r="MV26" s="41"/>
      <c r="MW26" s="41"/>
      <c r="MX26" s="41"/>
      <c r="MY26" s="41"/>
      <c r="MZ26" s="24"/>
      <c r="NA26" s="24"/>
      <c r="NB26" s="26"/>
      <c r="NC26" s="41"/>
      <c r="ND26" s="41"/>
      <c r="NE26" s="41"/>
      <c r="NF26" s="41"/>
      <c r="NG26" s="42">
        <f t="shared" si="0"/>
        <v>24</v>
      </c>
      <c r="NH26" s="43">
        <f t="shared" si="1"/>
        <v>3</v>
      </c>
      <c r="NI26" s="44">
        <f t="shared" si="2"/>
        <v>5</v>
      </c>
      <c r="NJ26" s="45">
        <f t="shared" si="3"/>
        <v>3</v>
      </c>
      <c r="NK26" s="46">
        <f t="shared" si="4"/>
        <v>0</v>
      </c>
      <c r="NL26" s="47">
        <f t="shared" si="5"/>
        <v>0</v>
      </c>
      <c r="NM26" s="48">
        <f t="shared" si="6"/>
        <v>5</v>
      </c>
      <c r="NN26" s="49">
        <f t="shared" si="7"/>
        <v>0</v>
      </c>
      <c r="NO26" s="50">
        <f t="shared" si="8"/>
        <v>4</v>
      </c>
    </row>
    <row r="27" spans="1:379" ht="21.75" customHeight="1" x14ac:dyDescent="0.25">
      <c r="A27" s="19" t="s">
        <v>79</v>
      </c>
      <c r="B27" s="20" t="s">
        <v>80</v>
      </c>
      <c r="C27" s="21" t="s">
        <v>67</v>
      </c>
      <c r="D27" s="22">
        <v>43313</v>
      </c>
      <c r="E27" s="23">
        <v>30</v>
      </c>
      <c r="F27" s="24"/>
      <c r="G27" s="25"/>
      <c r="H27" s="26"/>
      <c r="I27" s="26"/>
      <c r="J27" s="25"/>
      <c r="K27" s="25"/>
      <c r="L27" s="25"/>
      <c r="M27" s="25"/>
      <c r="N27" s="25"/>
      <c r="O27" s="26"/>
      <c r="P27" s="26"/>
      <c r="Q27" s="25"/>
      <c r="R27" s="25"/>
      <c r="S27" s="25"/>
      <c r="T27" s="25"/>
      <c r="U27" s="25"/>
      <c r="V27" s="26"/>
      <c r="W27" s="26"/>
      <c r="X27" s="25"/>
      <c r="Y27" s="25"/>
      <c r="Z27" s="25"/>
      <c r="AA27" s="25"/>
      <c r="AB27" s="25"/>
      <c r="AC27" s="26"/>
      <c r="AD27" s="26"/>
      <c r="AE27" s="25"/>
      <c r="AF27" s="25"/>
      <c r="AG27" s="25"/>
      <c r="AH27" s="25"/>
      <c r="AI27" s="25"/>
      <c r="AJ27" s="26"/>
      <c r="AK27" s="26"/>
      <c r="AL27" s="25"/>
      <c r="AM27" s="25"/>
      <c r="AN27" s="25"/>
      <c r="AO27" s="25"/>
      <c r="AP27" s="25"/>
      <c r="AQ27" s="26"/>
      <c r="AR27" s="26"/>
      <c r="AS27" s="25"/>
      <c r="AT27" s="25"/>
      <c r="AU27" s="25"/>
      <c r="AV27" s="25"/>
      <c r="AW27" s="25"/>
      <c r="AX27" s="26"/>
      <c r="AY27" s="26"/>
      <c r="AZ27" s="25"/>
      <c r="BA27" s="25"/>
      <c r="BB27" s="25"/>
      <c r="BC27" s="25"/>
      <c r="BD27" s="25"/>
      <c r="BE27" s="26"/>
      <c r="BF27" s="26"/>
      <c r="BG27" s="25" t="s">
        <v>12</v>
      </c>
      <c r="BH27" s="25" t="s">
        <v>12</v>
      </c>
      <c r="BI27" s="25" t="s">
        <v>12</v>
      </c>
      <c r="BJ27" s="25" t="s">
        <v>12</v>
      </c>
      <c r="BK27" s="25" t="s">
        <v>12</v>
      </c>
      <c r="BL27" s="26"/>
      <c r="BM27" s="26"/>
      <c r="BN27" s="25"/>
      <c r="BO27" s="25"/>
      <c r="BP27" s="25"/>
      <c r="BQ27" s="25"/>
      <c r="BR27" s="25"/>
      <c r="BS27" s="26"/>
      <c r="BT27" s="26"/>
      <c r="BU27" s="25"/>
      <c r="BV27" s="25"/>
      <c r="BW27" s="25"/>
      <c r="BX27" s="25"/>
      <c r="BY27" s="25"/>
      <c r="BZ27" s="26"/>
      <c r="CA27" s="26"/>
      <c r="CB27" s="25"/>
      <c r="CC27" s="25"/>
      <c r="CD27" s="25"/>
      <c r="CE27" s="25"/>
      <c r="CF27" s="25"/>
      <c r="CG27" s="26"/>
      <c r="CH27" s="26"/>
      <c r="CI27" s="25"/>
      <c r="CJ27" s="25"/>
      <c r="CK27" s="25"/>
      <c r="CL27" s="25"/>
      <c r="CM27" s="25"/>
      <c r="CN27" s="26"/>
      <c r="CO27" s="26"/>
      <c r="CP27" s="25"/>
      <c r="CQ27" s="25"/>
      <c r="CR27" s="25"/>
      <c r="CS27" s="25"/>
      <c r="CT27" s="24"/>
      <c r="CU27" s="26"/>
      <c r="CV27" s="26"/>
      <c r="CW27" s="24"/>
      <c r="CX27" s="25" t="s">
        <v>12</v>
      </c>
      <c r="CY27" s="25" t="s">
        <v>12</v>
      </c>
      <c r="CZ27" s="25" t="s">
        <v>12</v>
      </c>
      <c r="DA27" s="25" t="s">
        <v>12</v>
      </c>
      <c r="DB27" s="26"/>
      <c r="DC27" s="26"/>
      <c r="DD27" s="25" t="s">
        <v>12</v>
      </c>
      <c r="DE27" s="25" t="s">
        <v>12</v>
      </c>
      <c r="DF27" s="25" t="s">
        <v>12</v>
      </c>
      <c r="DG27" s="25" t="s">
        <v>12</v>
      </c>
      <c r="DH27" s="25" t="s">
        <v>12</v>
      </c>
      <c r="DI27" s="26"/>
      <c r="DJ27" s="26"/>
      <c r="DK27" s="25"/>
      <c r="DL27" s="25"/>
      <c r="DM27" s="25"/>
      <c r="DN27" s="25"/>
      <c r="DO27" s="25"/>
      <c r="DP27" s="26"/>
      <c r="DQ27" s="26"/>
      <c r="DR27" s="25"/>
      <c r="DS27" s="25"/>
      <c r="DT27" s="25"/>
      <c r="DU27" s="25"/>
      <c r="DV27" s="24"/>
      <c r="DW27" s="26"/>
      <c r="DX27" s="26"/>
      <c r="DY27" s="25"/>
      <c r="DZ27" s="25"/>
      <c r="EA27" s="25" t="s">
        <v>14</v>
      </c>
      <c r="EB27" s="25" t="s">
        <v>14</v>
      </c>
      <c r="EC27" s="25"/>
      <c r="ED27" s="26"/>
      <c r="EE27" s="26"/>
      <c r="EF27" s="25"/>
      <c r="EG27" s="25"/>
      <c r="EH27" s="25"/>
      <c r="EI27" s="24"/>
      <c r="EJ27" s="25"/>
      <c r="EK27" s="26"/>
      <c r="EL27" s="26"/>
      <c r="EM27" s="25"/>
      <c r="EN27" s="25"/>
      <c r="EO27" s="25"/>
      <c r="EP27" s="25"/>
      <c r="EQ27" s="25"/>
      <c r="ER27" s="26"/>
      <c r="ES27" s="26"/>
      <c r="ET27" s="24"/>
      <c r="EU27" s="25"/>
      <c r="EV27" s="25"/>
      <c r="EW27" s="25"/>
      <c r="EX27" s="25"/>
      <c r="EY27" s="26"/>
      <c r="EZ27" s="26"/>
      <c r="FA27" s="25" t="s">
        <v>16</v>
      </c>
      <c r="FB27" s="25" t="s">
        <v>16</v>
      </c>
      <c r="FC27" s="25" t="s">
        <v>16</v>
      </c>
      <c r="FD27" s="25" t="s">
        <v>16</v>
      </c>
      <c r="FE27" s="25" t="s">
        <v>16</v>
      </c>
      <c r="FF27" s="26"/>
      <c r="FG27" s="26"/>
      <c r="FH27" s="25"/>
      <c r="FI27" s="25"/>
      <c r="FJ27" s="25"/>
      <c r="FK27" s="25"/>
      <c r="FL27" s="25"/>
      <c r="FM27" s="26"/>
      <c r="FN27" s="26"/>
      <c r="FO27" s="25"/>
      <c r="FP27" s="25"/>
      <c r="FQ27" s="25"/>
      <c r="FR27" s="25"/>
      <c r="FS27" s="25"/>
      <c r="FT27" s="26"/>
      <c r="FU27" s="26"/>
      <c r="FV27" s="25"/>
      <c r="FW27" s="25"/>
      <c r="FX27" s="25"/>
      <c r="FY27" s="25"/>
      <c r="FZ27" s="25"/>
      <c r="GA27" s="26"/>
      <c r="GB27" s="26"/>
      <c r="GC27" s="25"/>
      <c r="GD27" s="25"/>
      <c r="GE27" s="25"/>
      <c r="GF27" s="25"/>
      <c r="GG27" s="25"/>
      <c r="GH27" s="26"/>
      <c r="GI27" s="26"/>
      <c r="GJ27" s="25"/>
      <c r="GK27" s="25"/>
      <c r="GL27" s="25"/>
      <c r="GM27" s="25"/>
      <c r="GN27" s="25"/>
      <c r="GO27" s="26"/>
      <c r="GP27" s="26"/>
      <c r="GQ27" s="25"/>
      <c r="GR27" s="25"/>
      <c r="GS27" s="25"/>
      <c r="GT27" s="25"/>
      <c r="GU27" s="25"/>
      <c r="GV27" s="26"/>
      <c r="GW27" s="26"/>
      <c r="GX27" s="25"/>
      <c r="GY27" s="25"/>
      <c r="GZ27" s="25"/>
      <c r="HA27" s="25"/>
      <c r="HB27" s="25"/>
      <c r="HC27" s="26"/>
      <c r="HD27" s="26"/>
      <c r="HE27" s="25" t="s">
        <v>12</v>
      </c>
      <c r="HF27" s="25" t="s">
        <v>12</v>
      </c>
      <c r="HG27" s="25" t="s">
        <v>12</v>
      </c>
      <c r="HH27" s="25" t="s">
        <v>12</v>
      </c>
      <c r="HI27" s="25" t="s">
        <v>12</v>
      </c>
      <c r="HJ27" s="26"/>
      <c r="HK27" s="26"/>
      <c r="HL27" s="25" t="s">
        <v>12</v>
      </c>
      <c r="HM27" s="25" t="s">
        <v>12</v>
      </c>
      <c r="HN27" s="25" t="s">
        <v>12</v>
      </c>
      <c r="HO27" s="25" t="s">
        <v>12</v>
      </c>
      <c r="HP27" s="25" t="s">
        <v>12</v>
      </c>
      <c r="HQ27" s="26"/>
      <c r="HR27" s="26"/>
      <c r="HS27" s="25" t="s">
        <v>12</v>
      </c>
      <c r="HT27" s="25" t="s">
        <v>12</v>
      </c>
      <c r="HU27" s="25" t="s">
        <v>12</v>
      </c>
      <c r="HV27" s="25" t="s">
        <v>12</v>
      </c>
      <c r="HW27" s="25" t="s">
        <v>12</v>
      </c>
      <c r="HX27" s="26"/>
      <c r="HY27" s="26"/>
      <c r="HZ27" s="25"/>
      <c r="IA27" s="25"/>
      <c r="IB27" s="25"/>
      <c r="IC27" s="25"/>
      <c r="ID27" s="25"/>
      <c r="IE27" s="26"/>
      <c r="IF27" s="26"/>
      <c r="IG27" s="25"/>
      <c r="IH27" s="25"/>
      <c r="II27" s="25"/>
      <c r="IJ27" s="25"/>
      <c r="IK27" s="25"/>
      <c r="IL27" s="26"/>
      <c r="IM27" s="26"/>
      <c r="IN27" s="25"/>
      <c r="IO27" s="25"/>
      <c r="IP27" s="25"/>
      <c r="IQ27" s="25"/>
      <c r="IR27" s="25"/>
      <c r="IS27" s="26"/>
      <c r="IT27" s="26"/>
      <c r="IU27" s="25"/>
      <c r="IV27" s="25"/>
      <c r="IW27" s="25"/>
      <c r="IX27" s="25"/>
      <c r="IY27" s="25"/>
      <c r="IZ27" s="26"/>
      <c r="JA27" s="26"/>
      <c r="JB27" s="25"/>
      <c r="JC27" s="25"/>
      <c r="JD27" s="25"/>
      <c r="JE27" s="25"/>
      <c r="JF27" s="25"/>
      <c r="JG27" s="26"/>
      <c r="JH27" s="26"/>
      <c r="JI27" s="25" t="s">
        <v>24</v>
      </c>
      <c r="JJ27" s="25" t="s">
        <v>24</v>
      </c>
      <c r="JK27" s="25" t="s">
        <v>24</v>
      </c>
      <c r="JL27" s="25"/>
      <c r="JM27" s="25"/>
      <c r="JN27" s="26"/>
      <c r="JO27" s="26"/>
      <c r="JP27" s="25"/>
      <c r="JQ27" s="25"/>
      <c r="JR27" s="25"/>
      <c r="JS27" s="25"/>
      <c r="JT27" s="25"/>
      <c r="JU27" s="24"/>
      <c r="JV27" s="26"/>
      <c r="JW27" s="25"/>
      <c r="JX27" s="25"/>
      <c r="JY27" s="25"/>
      <c r="JZ27" s="25"/>
      <c r="KA27" s="25"/>
      <c r="KB27" s="26"/>
      <c r="KC27" s="26"/>
      <c r="KD27" s="25"/>
      <c r="KE27" s="25"/>
      <c r="KF27" s="25"/>
      <c r="KG27" s="25"/>
      <c r="KH27" s="25"/>
      <c r="KI27" s="26"/>
      <c r="KJ27" s="26"/>
      <c r="KK27" s="25"/>
      <c r="KL27" s="25"/>
      <c r="KM27" s="25"/>
      <c r="KN27" s="25"/>
      <c r="KO27" s="25"/>
      <c r="KP27" s="26"/>
      <c r="KQ27" s="26"/>
      <c r="KR27" s="25"/>
      <c r="KS27" s="25"/>
      <c r="KT27" s="25"/>
      <c r="KU27" s="25"/>
      <c r="KV27" s="25"/>
      <c r="KW27" s="26"/>
      <c r="KX27" s="26"/>
      <c r="KY27" s="25" t="s">
        <v>18</v>
      </c>
      <c r="KZ27" s="25" t="s">
        <v>18</v>
      </c>
      <c r="LA27" s="25" t="s">
        <v>18</v>
      </c>
      <c r="LB27" s="25" t="s">
        <v>18</v>
      </c>
      <c r="LC27" s="25" t="s">
        <v>18</v>
      </c>
      <c r="LD27" s="26"/>
      <c r="LE27" s="26"/>
      <c r="LF27" s="25"/>
      <c r="LG27" s="25"/>
      <c r="LH27" s="25"/>
      <c r="LI27" s="25"/>
      <c r="LJ27" s="25"/>
      <c r="LK27" s="26"/>
      <c r="LL27" s="26"/>
      <c r="LM27" s="25"/>
      <c r="LN27" s="25"/>
      <c r="LO27" s="25"/>
      <c r="LP27" s="25"/>
      <c r="LQ27" s="25"/>
      <c r="LR27" s="26"/>
      <c r="LS27" s="26"/>
      <c r="LT27" s="25"/>
      <c r="LU27" s="25"/>
      <c r="LV27" s="25"/>
      <c r="LW27" s="25"/>
      <c r="LX27" s="25"/>
      <c r="LY27" s="26"/>
      <c r="LZ27" s="26"/>
      <c r="MA27" s="25"/>
      <c r="MB27" s="25"/>
      <c r="MC27" s="25"/>
      <c r="MD27" s="25"/>
      <c r="ME27" s="25"/>
      <c r="MF27" s="26"/>
      <c r="MG27" s="26"/>
      <c r="MH27" s="25"/>
      <c r="MI27" s="25"/>
      <c r="MJ27" s="25"/>
      <c r="MK27" s="25"/>
      <c r="ML27" s="25"/>
      <c r="MM27" s="26"/>
      <c r="MN27" s="26"/>
      <c r="MO27" s="25"/>
      <c r="MP27" s="25"/>
      <c r="MQ27" s="25"/>
      <c r="MR27" s="25"/>
      <c r="MS27" s="25"/>
      <c r="MT27" s="26"/>
      <c r="MU27" s="26"/>
      <c r="MV27" s="25"/>
      <c r="MW27" s="25"/>
      <c r="MX27" s="25"/>
      <c r="MY27" s="25"/>
      <c r="MZ27" s="24"/>
      <c r="NA27" s="24"/>
      <c r="NB27" s="26"/>
      <c r="NC27" s="25"/>
      <c r="ND27" s="25"/>
      <c r="NE27" s="25"/>
      <c r="NF27" s="25"/>
      <c r="NG27" s="27">
        <f t="shared" si="0"/>
        <v>29</v>
      </c>
      <c r="NH27" s="28">
        <f t="shared" si="1"/>
        <v>2</v>
      </c>
      <c r="NI27" s="29">
        <f t="shared" si="2"/>
        <v>5</v>
      </c>
      <c r="NJ27" s="30">
        <f t="shared" si="3"/>
        <v>5</v>
      </c>
      <c r="NK27" s="31">
        <f t="shared" si="4"/>
        <v>0</v>
      </c>
      <c r="NL27" s="32">
        <f t="shared" si="5"/>
        <v>0</v>
      </c>
      <c r="NM27" s="33">
        <f t="shared" si="6"/>
        <v>3</v>
      </c>
      <c r="NN27" s="34">
        <f t="shared" si="7"/>
        <v>0</v>
      </c>
      <c r="NO27" s="35">
        <f t="shared" si="8"/>
        <v>1</v>
      </c>
    </row>
    <row r="28" spans="1:379" ht="21.75" customHeight="1" x14ac:dyDescent="0.25">
      <c r="A28" s="36" t="s">
        <v>81</v>
      </c>
      <c r="B28" s="37" t="s">
        <v>82</v>
      </c>
      <c r="C28" s="38" t="s">
        <v>70</v>
      </c>
      <c r="D28" s="39">
        <v>44970</v>
      </c>
      <c r="E28" s="40">
        <v>26</v>
      </c>
      <c r="F28" s="24"/>
      <c r="G28" s="41"/>
      <c r="H28" s="26"/>
      <c r="I28" s="26"/>
      <c r="J28" s="41"/>
      <c r="K28" s="41"/>
      <c r="L28" s="41"/>
      <c r="M28" s="41"/>
      <c r="N28" s="41"/>
      <c r="O28" s="26"/>
      <c r="P28" s="26"/>
      <c r="Q28" s="41"/>
      <c r="R28" s="41"/>
      <c r="S28" s="41"/>
      <c r="T28" s="41" t="s">
        <v>14</v>
      </c>
      <c r="U28" s="41" t="s">
        <v>14</v>
      </c>
      <c r="V28" s="26"/>
      <c r="W28" s="26"/>
      <c r="X28" s="41"/>
      <c r="Y28" s="41"/>
      <c r="Z28" s="41"/>
      <c r="AA28" s="41"/>
      <c r="AB28" s="41"/>
      <c r="AC28" s="26"/>
      <c r="AD28" s="26"/>
      <c r="AE28" s="41"/>
      <c r="AF28" s="41"/>
      <c r="AG28" s="41"/>
      <c r="AH28" s="41"/>
      <c r="AI28" s="41"/>
      <c r="AJ28" s="26"/>
      <c r="AK28" s="26"/>
      <c r="AL28" s="41"/>
      <c r="AM28" s="41"/>
      <c r="AN28" s="41"/>
      <c r="AO28" s="41"/>
      <c r="AP28" s="41"/>
      <c r="AQ28" s="26"/>
      <c r="AR28" s="26"/>
      <c r="AS28" s="41"/>
      <c r="AT28" s="41"/>
      <c r="AU28" s="41"/>
      <c r="AV28" s="41"/>
      <c r="AW28" s="41"/>
      <c r="AX28" s="26"/>
      <c r="AY28" s="26"/>
      <c r="AZ28" s="41" t="s">
        <v>12</v>
      </c>
      <c r="BA28" s="41" t="s">
        <v>12</v>
      </c>
      <c r="BB28" s="41" t="s">
        <v>12</v>
      </c>
      <c r="BC28" s="41" t="s">
        <v>12</v>
      </c>
      <c r="BD28" s="41" t="s">
        <v>12</v>
      </c>
      <c r="BE28" s="26"/>
      <c r="BF28" s="26"/>
      <c r="BG28" s="41"/>
      <c r="BH28" s="41"/>
      <c r="BI28" s="41"/>
      <c r="BJ28" s="41"/>
      <c r="BK28" s="41"/>
      <c r="BL28" s="26"/>
      <c r="BM28" s="26"/>
      <c r="BN28" s="41"/>
      <c r="BO28" s="41"/>
      <c r="BP28" s="41"/>
      <c r="BQ28" s="41"/>
      <c r="BR28" s="41"/>
      <c r="BS28" s="26"/>
      <c r="BT28" s="26"/>
      <c r="BU28" s="41"/>
      <c r="BV28" s="41"/>
      <c r="BW28" s="41"/>
      <c r="BX28" s="41"/>
      <c r="BY28" s="41"/>
      <c r="BZ28" s="26"/>
      <c r="CA28" s="26"/>
      <c r="CB28" s="41"/>
      <c r="CC28" s="41"/>
      <c r="CD28" s="41"/>
      <c r="CE28" s="41"/>
      <c r="CF28" s="41"/>
      <c r="CG28" s="26"/>
      <c r="CH28" s="26"/>
      <c r="CI28" s="41"/>
      <c r="CJ28" s="41"/>
      <c r="CK28" s="41"/>
      <c r="CL28" s="41"/>
      <c r="CM28" s="41"/>
      <c r="CN28" s="26"/>
      <c r="CO28" s="26"/>
      <c r="CP28" s="41"/>
      <c r="CQ28" s="41"/>
      <c r="CR28" s="41"/>
      <c r="CS28" s="41"/>
      <c r="CT28" s="24"/>
      <c r="CU28" s="26"/>
      <c r="CV28" s="26"/>
      <c r="CW28" s="24"/>
      <c r="CX28" s="41"/>
      <c r="CY28" s="41"/>
      <c r="CZ28" s="41"/>
      <c r="DA28" s="41"/>
      <c r="DB28" s="26"/>
      <c r="DC28" s="26"/>
      <c r="DD28" s="41"/>
      <c r="DE28" s="41"/>
      <c r="DF28" s="41"/>
      <c r="DG28" s="41"/>
      <c r="DH28" s="41"/>
      <c r="DI28" s="26"/>
      <c r="DJ28" s="26"/>
      <c r="DK28" s="41" t="s">
        <v>16</v>
      </c>
      <c r="DL28" s="41" t="s">
        <v>16</v>
      </c>
      <c r="DM28" s="41" t="s">
        <v>16</v>
      </c>
      <c r="DN28" s="41" t="s">
        <v>16</v>
      </c>
      <c r="DO28" s="41" t="s">
        <v>16</v>
      </c>
      <c r="DP28" s="26"/>
      <c r="DQ28" s="26"/>
      <c r="DR28" s="41"/>
      <c r="DS28" s="41"/>
      <c r="DT28" s="41"/>
      <c r="DU28" s="41"/>
      <c r="DV28" s="24"/>
      <c r="DW28" s="26"/>
      <c r="DX28" s="26"/>
      <c r="DY28" s="41"/>
      <c r="DZ28" s="41"/>
      <c r="EA28" s="41"/>
      <c r="EB28" s="41"/>
      <c r="EC28" s="41"/>
      <c r="ED28" s="26"/>
      <c r="EE28" s="26"/>
      <c r="EF28" s="41"/>
      <c r="EG28" s="41"/>
      <c r="EH28" s="41"/>
      <c r="EI28" s="24"/>
      <c r="EJ28" s="41"/>
      <c r="EK28" s="26"/>
      <c r="EL28" s="26"/>
      <c r="EM28" s="41"/>
      <c r="EN28" s="41"/>
      <c r="EO28" s="41"/>
      <c r="EP28" s="41"/>
      <c r="EQ28" s="41"/>
      <c r="ER28" s="26"/>
      <c r="ES28" s="26"/>
      <c r="ET28" s="24"/>
      <c r="EU28" s="41"/>
      <c r="EV28" s="41"/>
      <c r="EW28" s="41"/>
      <c r="EX28" s="41"/>
      <c r="EY28" s="26"/>
      <c r="EZ28" s="26"/>
      <c r="FA28" s="41"/>
      <c r="FB28" s="41"/>
      <c r="FC28" s="41"/>
      <c r="FD28" s="41"/>
      <c r="FE28" s="41"/>
      <c r="FF28" s="26"/>
      <c r="FG28" s="26"/>
      <c r="FH28" s="41"/>
      <c r="FI28" s="41"/>
      <c r="FJ28" s="41"/>
      <c r="FK28" s="41"/>
      <c r="FL28" s="41"/>
      <c r="FM28" s="26"/>
      <c r="FN28" s="26"/>
      <c r="FO28" s="41" t="s">
        <v>12</v>
      </c>
      <c r="FP28" s="41" t="s">
        <v>12</v>
      </c>
      <c r="FQ28" s="41" t="s">
        <v>12</v>
      </c>
      <c r="FR28" s="41" t="s">
        <v>12</v>
      </c>
      <c r="FS28" s="41" t="s">
        <v>12</v>
      </c>
      <c r="FT28" s="26"/>
      <c r="FU28" s="26"/>
      <c r="FV28" s="41" t="s">
        <v>12</v>
      </c>
      <c r="FW28" s="41" t="s">
        <v>12</v>
      </c>
      <c r="FX28" s="41" t="s">
        <v>12</v>
      </c>
      <c r="FY28" s="41" t="s">
        <v>12</v>
      </c>
      <c r="FZ28" s="41" t="s">
        <v>12</v>
      </c>
      <c r="GA28" s="26"/>
      <c r="GB28" s="26"/>
      <c r="GC28" s="41"/>
      <c r="GD28" s="41"/>
      <c r="GE28" s="41"/>
      <c r="GF28" s="41"/>
      <c r="GG28" s="41"/>
      <c r="GH28" s="26"/>
      <c r="GI28" s="26"/>
      <c r="GJ28" s="41"/>
      <c r="GK28" s="41"/>
      <c r="GL28" s="41"/>
      <c r="GM28" s="41"/>
      <c r="GN28" s="41"/>
      <c r="GO28" s="26"/>
      <c r="GP28" s="26"/>
      <c r="GQ28" s="41"/>
      <c r="GR28" s="41"/>
      <c r="GS28" s="41"/>
      <c r="GT28" s="41"/>
      <c r="GU28" s="41"/>
      <c r="GV28" s="26"/>
      <c r="GW28" s="26"/>
      <c r="GX28" s="41"/>
      <c r="GY28" s="41"/>
      <c r="GZ28" s="41"/>
      <c r="HA28" s="41"/>
      <c r="HB28" s="41"/>
      <c r="HC28" s="26"/>
      <c r="HD28" s="26"/>
      <c r="HE28" s="41"/>
      <c r="HF28" s="41"/>
      <c r="HG28" s="41"/>
      <c r="HH28" s="41"/>
      <c r="HI28" s="41"/>
      <c r="HJ28" s="26"/>
      <c r="HK28" s="26"/>
      <c r="HL28" s="41"/>
      <c r="HM28" s="41"/>
      <c r="HN28" s="41"/>
      <c r="HO28" s="41"/>
      <c r="HP28" s="41"/>
      <c r="HQ28" s="26"/>
      <c r="HR28" s="26"/>
      <c r="HS28" s="41"/>
      <c r="HT28" s="41"/>
      <c r="HU28" s="41"/>
      <c r="HV28" s="41"/>
      <c r="HW28" s="41"/>
      <c r="HX28" s="26"/>
      <c r="HY28" s="26"/>
      <c r="HZ28" s="41"/>
      <c r="IA28" s="41"/>
      <c r="IB28" s="41"/>
      <c r="IC28" s="41"/>
      <c r="ID28" s="41"/>
      <c r="IE28" s="26"/>
      <c r="IF28" s="26"/>
      <c r="IG28" s="41" t="s">
        <v>12</v>
      </c>
      <c r="IH28" s="41" t="s">
        <v>12</v>
      </c>
      <c r="II28" s="41" t="s">
        <v>12</v>
      </c>
      <c r="IJ28" s="41" t="s">
        <v>12</v>
      </c>
      <c r="IK28" s="41" t="s">
        <v>12</v>
      </c>
      <c r="IL28" s="26"/>
      <c r="IM28" s="26"/>
      <c r="IN28" s="41" t="s">
        <v>12</v>
      </c>
      <c r="IO28" s="41" t="s">
        <v>12</v>
      </c>
      <c r="IP28" s="41" t="s">
        <v>12</v>
      </c>
      <c r="IQ28" s="41" t="s">
        <v>12</v>
      </c>
      <c r="IR28" s="41" t="s">
        <v>12</v>
      </c>
      <c r="IS28" s="26"/>
      <c r="IT28" s="26"/>
      <c r="IU28" s="41"/>
      <c r="IV28" s="41"/>
      <c r="IW28" s="41"/>
      <c r="IX28" s="41"/>
      <c r="IY28" s="41"/>
      <c r="IZ28" s="26"/>
      <c r="JA28" s="26"/>
      <c r="JB28" s="41"/>
      <c r="JC28" s="41"/>
      <c r="JD28" s="41"/>
      <c r="JE28" s="41"/>
      <c r="JF28" s="41"/>
      <c r="JG28" s="26"/>
      <c r="JH28" s="26"/>
      <c r="JI28" s="41"/>
      <c r="JJ28" s="41"/>
      <c r="JK28" s="41"/>
      <c r="JL28" s="41"/>
      <c r="JM28" s="41"/>
      <c r="JN28" s="26"/>
      <c r="JO28" s="26"/>
      <c r="JP28" s="41"/>
      <c r="JQ28" s="41"/>
      <c r="JR28" s="41"/>
      <c r="JS28" s="41"/>
      <c r="JT28" s="41"/>
      <c r="JU28" s="24"/>
      <c r="JV28" s="26"/>
      <c r="JW28" s="41" t="s">
        <v>18</v>
      </c>
      <c r="JX28" s="41" t="s">
        <v>18</v>
      </c>
      <c r="JY28" s="41" t="s">
        <v>18</v>
      </c>
      <c r="JZ28" s="41" t="s">
        <v>18</v>
      </c>
      <c r="KA28" s="41" t="s">
        <v>18</v>
      </c>
      <c r="KB28" s="26"/>
      <c r="KC28" s="26"/>
      <c r="KD28" s="41"/>
      <c r="KE28" s="41"/>
      <c r="KF28" s="41"/>
      <c r="KG28" s="41"/>
      <c r="KH28" s="41"/>
      <c r="KI28" s="26"/>
      <c r="KJ28" s="26"/>
      <c r="KK28" s="41"/>
      <c r="KL28" s="41"/>
      <c r="KM28" s="41"/>
      <c r="KN28" s="41"/>
      <c r="KO28" s="41"/>
      <c r="KP28" s="26"/>
      <c r="KQ28" s="26"/>
      <c r="KR28" s="41"/>
      <c r="KS28" s="41"/>
      <c r="KT28" s="41"/>
      <c r="KU28" s="41"/>
      <c r="KV28" s="41"/>
      <c r="KW28" s="26"/>
      <c r="KX28" s="26"/>
      <c r="KY28" s="41"/>
      <c r="KZ28" s="41"/>
      <c r="LA28" s="41"/>
      <c r="LB28" s="41"/>
      <c r="LC28" s="41"/>
      <c r="LD28" s="26"/>
      <c r="LE28" s="26"/>
      <c r="LF28" s="41" t="s">
        <v>24</v>
      </c>
      <c r="LG28" s="41" t="s">
        <v>24</v>
      </c>
      <c r="LH28" s="41" t="s">
        <v>24</v>
      </c>
      <c r="LI28" s="41" t="s">
        <v>24</v>
      </c>
      <c r="LJ28" s="41" t="s">
        <v>24</v>
      </c>
      <c r="LK28" s="26"/>
      <c r="LL28" s="26"/>
      <c r="LM28" s="41"/>
      <c r="LN28" s="41"/>
      <c r="LO28" s="41"/>
      <c r="LP28" s="41"/>
      <c r="LQ28" s="41"/>
      <c r="LR28" s="26"/>
      <c r="LS28" s="26"/>
      <c r="LT28" s="41"/>
      <c r="LU28" s="41"/>
      <c r="LV28" s="41"/>
      <c r="LW28" s="41"/>
      <c r="LX28" s="41"/>
      <c r="LY28" s="26"/>
      <c r="LZ28" s="26"/>
      <c r="MA28" s="41"/>
      <c r="MB28" s="41"/>
      <c r="MC28" s="41"/>
      <c r="MD28" s="41"/>
      <c r="ME28" s="41"/>
      <c r="MF28" s="26"/>
      <c r="MG28" s="26"/>
      <c r="MH28" s="41"/>
      <c r="MI28" s="41"/>
      <c r="MJ28" s="41"/>
      <c r="MK28" s="41"/>
      <c r="ML28" s="41"/>
      <c r="MM28" s="26"/>
      <c r="MN28" s="26"/>
      <c r="MO28" s="41" t="s">
        <v>16</v>
      </c>
      <c r="MP28" s="41" t="s">
        <v>16</v>
      </c>
      <c r="MQ28" s="41" t="s">
        <v>16</v>
      </c>
      <c r="MR28" s="41" t="s">
        <v>16</v>
      </c>
      <c r="MS28" s="41" t="s">
        <v>16</v>
      </c>
      <c r="MT28" s="26"/>
      <c r="MU28" s="26"/>
      <c r="MV28" s="41"/>
      <c r="MW28" s="41"/>
      <c r="MX28" s="41"/>
      <c r="MY28" s="41"/>
      <c r="MZ28" s="24"/>
      <c r="NA28" s="24"/>
      <c r="NB28" s="26"/>
      <c r="NC28" s="41"/>
      <c r="ND28" s="41"/>
      <c r="NE28" s="41"/>
      <c r="NF28" s="41"/>
      <c r="NG28" s="42">
        <f t="shared" si="0"/>
        <v>25</v>
      </c>
      <c r="NH28" s="43">
        <f t="shared" si="1"/>
        <v>2</v>
      </c>
      <c r="NI28" s="44">
        <f t="shared" si="2"/>
        <v>10</v>
      </c>
      <c r="NJ28" s="45">
        <f t="shared" si="3"/>
        <v>5</v>
      </c>
      <c r="NK28" s="46">
        <f t="shared" si="4"/>
        <v>0</v>
      </c>
      <c r="NL28" s="47">
        <f t="shared" si="5"/>
        <v>0</v>
      </c>
      <c r="NM28" s="48">
        <f t="shared" si="6"/>
        <v>5</v>
      </c>
      <c r="NN28" s="49">
        <f t="shared" si="7"/>
        <v>0</v>
      </c>
      <c r="NO28" s="50">
        <f t="shared" si="8"/>
        <v>1</v>
      </c>
    </row>
    <row r="29" spans="1:379" ht="24" customHeight="1" x14ac:dyDescent="0.25">
      <c r="A29" s="51"/>
      <c r="B29" s="52" t="s">
        <v>83</v>
      </c>
      <c r="C29" s="51"/>
      <c r="D29" s="51"/>
      <c r="E29" s="51"/>
      <c r="F29" s="53">
        <f t="shared" ref="F29:BQ29" si="9">COUNTIF(F21:F28,"U")+COUNTIF(F21:F28,"K")+COUNTIF(F21:F28,"S")+COUNTIF(F21:F28,"E")</f>
        <v>0</v>
      </c>
      <c r="G29" s="53">
        <f t="shared" si="9"/>
        <v>0</v>
      </c>
      <c r="H29" s="53">
        <f t="shared" si="9"/>
        <v>0</v>
      </c>
      <c r="I29" s="53">
        <f t="shared" si="9"/>
        <v>0</v>
      </c>
      <c r="J29" s="53">
        <f t="shared" si="9"/>
        <v>0</v>
      </c>
      <c r="K29" s="53">
        <f t="shared" si="9"/>
        <v>0</v>
      </c>
      <c r="L29" s="53">
        <f t="shared" si="9"/>
        <v>0</v>
      </c>
      <c r="M29" s="53">
        <f t="shared" si="9"/>
        <v>0</v>
      </c>
      <c r="N29" s="53">
        <f t="shared" si="9"/>
        <v>0</v>
      </c>
      <c r="O29" s="53">
        <f t="shared" si="9"/>
        <v>0</v>
      </c>
      <c r="P29" s="53">
        <f t="shared" si="9"/>
        <v>0</v>
      </c>
      <c r="Q29" s="53">
        <f t="shared" si="9"/>
        <v>0</v>
      </c>
      <c r="R29" s="53">
        <f t="shared" si="9"/>
        <v>0</v>
      </c>
      <c r="S29" s="53">
        <f t="shared" si="9"/>
        <v>0</v>
      </c>
      <c r="T29" s="53">
        <f t="shared" si="9"/>
        <v>1</v>
      </c>
      <c r="U29" s="53">
        <f t="shared" si="9"/>
        <v>1</v>
      </c>
      <c r="V29" s="53">
        <f t="shared" si="9"/>
        <v>0</v>
      </c>
      <c r="W29" s="53">
        <f t="shared" si="9"/>
        <v>0</v>
      </c>
      <c r="X29" s="53">
        <f t="shared" si="9"/>
        <v>1</v>
      </c>
      <c r="Y29" s="53">
        <f t="shared" si="9"/>
        <v>1</v>
      </c>
      <c r="Z29" s="53">
        <f t="shared" si="9"/>
        <v>1</v>
      </c>
      <c r="AA29" s="53">
        <f t="shared" si="9"/>
        <v>1</v>
      </c>
      <c r="AB29" s="53">
        <f t="shared" si="9"/>
        <v>1</v>
      </c>
      <c r="AC29" s="53">
        <f t="shared" si="9"/>
        <v>0</v>
      </c>
      <c r="AD29" s="53">
        <f t="shared" si="9"/>
        <v>0</v>
      </c>
      <c r="AE29" s="53">
        <f t="shared" si="9"/>
        <v>1</v>
      </c>
      <c r="AF29" s="53">
        <f t="shared" si="9"/>
        <v>1</v>
      </c>
      <c r="AG29" s="53">
        <f t="shared" si="9"/>
        <v>1</v>
      </c>
      <c r="AH29" s="53">
        <f t="shared" si="9"/>
        <v>1</v>
      </c>
      <c r="AI29" s="53">
        <f t="shared" si="9"/>
        <v>1</v>
      </c>
      <c r="AJ29" s="53">
        <f t="shared" si="9"/>
        <v>0</v>
      </c>
      <c r="AK29" s="53">
        <f t="shared" si="9"/>
        <v>0</v>
      </c>
      <c r="AL29" s="53">
        <f t="shared" si="9"/>
        <v>0</v>
      </c>
      <c r="AM29" s="53">
        <f t="shared" si="9"/>
        <v>0</v>
      </c>
      <c r="AN29" s="53">
        <f t="shared" si="9"/>
        <v>0</v>
      </c>
      <c r="AO29" s="53">
        <f t="shared" si="9"/>
        <v>0</v>
      </c>
      <c r="AP29" s="53">
        <f t="shared" si="9"/>
        <v>0</v>
      </c>
      <c r="AQ29" s="53">
        <f t="shared" si="9"/>
        <v>0</v>
      </c>
      <c r="AR29" s="53">
        <f t="shared" si="9"/>
        <v>0</v>
      </c>
      <c r="AS29" s="53">
        <f t="shared" si="9"/>
        <v>1</v>
      </c>
      <c r="AT29" s="53">
        <f t="shared" si="9"/>
        <v>1</v>
      </c>
      <c r="AU29" s="53">
        <f t="shared" si="9"/>
        <v>1</v>
      </c>
      <c r="AV29" s="53">
        <f t="shared" si="9"/>
        <v>1</v>
      </c>
      <c r="AW29" s="53">
        <f t="shared" si="9"/>
        <v>1</v>
      </c>
      <c r="AX29" s="53">
        <f t="shared" si="9"/>
        <v>0</v>
      </c>
      <c r="AY29" s="53">
        <f t="shared" si="9"/>
        <v>0</v>
      </c>
      <c r="AZ29" s="53">
        <f t="shared" si="9"/>
        <v>2</v>
      </c>
      <c r="BA29" s="53">
        <f t="shared" si="9"/>
        <v>2</v>
      </c>
      <c r="BB29" s="53">
        <f t="shared" si="9"/>
        <v>2</v>
      </c>
      <c r="BC29" s="53">
        <f t="shared" si="9"/>
        <v>2</v>
      </c>
      <c r="BD29" s="53">
        <f t="shared" si="9"/>
        <v>2</v>
      </c>
      <c r="BE29" s="53">
        <f t="shared" si="9"/>
        <v>0</v>
      </c>
      <c r="BF29" s="53">
        <f t="shared" si="9"/>
        <v>0</v>
      </c>
      <c r="BG29" s="53">
        <f t="shared" si="9"/>
        <v>1</v>
      </c>
      <c r="BH29" s="53">
        <f t="shared" si="9"/>
        <v>1</v>
      </c>
      <c r="BI29" s="53">
        <f t="shared" si="9"/>
        <v>1</v>
      </c>
      <c r="BJ29" s="53">
        <f t="shared" si="9"/>
        <v>1</v>
      </c>
      <c r="BK29" s="53">
        <f t="shared" si="9"/>
        <v>1</v>
      </c>
      <c r="BL29" s="53">
        <f t="shared" si="9"/>
        <v>0</v>
      </c>
      <c r="BM29" s="53">
        <f t="shared" si="9"/>
        <v>0</v>
      </c>
      <c r="BN29" s="53">
        <f t="shared" si="9"/>
        <v>1</v>
      </c>
      <c r="BO29" s="53">
        <f t="shared" si="9"/>
        <v>1</v>
      </c>
      <c r="BP29" s="53">
        <f t="shared" si="9"/>
        <v>1</v>
      </c>
      <c r="BQ29" s="53">
        <f t="shared" si="9"/>
        <v>0</v>
      </c>
      <c r="BR29" s="53">
        <f t="shared" ref="BR29:EC29" si="10">COUNTIF(BR21:BR28,"U")+COUNTIF(BR21:BR28,"K")+COUNTIF(BR21:BR28,"S")+COUNTIF(BR21:BR28,"E")</f>
        <v>0</v>
      </c>
      <c r="BS29" s="53">
        <f t="shared" si="10"/>
        <v>0</v>
      </c>
      <c r="BT29" s="53">
        <f t="shared" si="10"/>
        <v>0</v>
      </c>
      <c r="BU29" s="53">
        <f t="shared" si="10"/>
        <v>0</v>
      </c>
      <c r="BV29" s="53">
        <f t="shared" si="10"/>
        <v>1</v>
      </c>
      <c r="BW29" s="53">
        <f t="shared" si="10"/>
        <v>1</v>
      </c>
      <c r="BX29" s="53">
        <f t="shared" si="10"/>
        <v>0</v>
      </c>
      <c r="BY29" s="53">
        <f t="shared" si="10"/>
        <v>0</v>
      </c>
      <c r="BZ29" s="53">
        <f t="shared" si="10"/>
        <v>0</v>
      </c>
      <c r="CA29" s="53">
        <f t="shared" si="10"/>
        <v>0</v>
      </c>
      <c r="CB29" s="53">
        <f t="shared" si="10"/>
        <v>1</v>
      </c>
      <c r="CC29" s="53">
        <f t="shared" si="10"/>
        <v>1</v>
      </c>
      <c r="CD29" s="53">
        <f t="shared" si="10"/>
        <v>1</v>
      </c>
      <c r="CE29" s="53">
        <f t="shared" si="10"/>
        <v>1</v>
      </c>
      <c r="CF29" s="53">
        <f t="shared" si="10"/>
        <v>1</v>
      </c>
      <c r="CG29" s="53">
        <f t="shared" si="10"/>
        <v>0</v>
      </c>
      <c r="CH29" s="53">
        <f t="shared" si="10"/>
        <v>0</v>
      </c>
      <c r="CI29" s="53">
        <f t="shared" si="10"/>
        <v>1</v>
      </c>
      <c r="CJ29" s="53">
        <f t="shared" si="10"/>
        <v>1</v>
      </c>
      <c r="CK29" s="53">
        <f t="shared" si="10"/>
        <v>1</v>
      </c>
      <c r="CL29" s="53">
        <f t="shared" si="10"/>
        <v>1</v>
      </c>
      <c r="CM29" s="53">
        <f t="shared" si="10"/>
        <v>1</v>
      </c>
      <c r="CN29" s="53">
        <f t="shared" si="10"/>
        <v>0</v>
      </c>
      <c r="CO29" s="53">
        <f t="shared" si="10"/>
        <v>0</v>
      </c>
      <c r="CP29" s="53">
        <f t="shared" si="10"/>
        <v>1</v>
      </c>
      <c r="CQ29" s="53">
        <f t="shared" si="10"/>
        <v>1</v>
      </c>
      <c r="CR29" s="53">
        <f t="shared" si="10"/>
        <v>1</v>
      </c>
      <c r="CS29" s="53">
        <f t="shared" si="10"/>
        <v>1</v>
      </c>
      <c r="CT29" s="53">
        <f t="shared" si="10"/>
        <v>0</v>
      </c>
      <c r="CU29" s="53">
        <f t="shared" si="10"/>
        <v>0</v>
      </c>
      <c r="CV29" s="53">
        <f t="shared" si="10"/>
        <v>0</v>
      </c>
      <c r="CW29" s="53">
        <f t="shared" si="10"/>
        <v>0</v>
      </c>
      <c r="CX29" s="53">
        <f t="shared" si="10"/>
        <v>1</v>
      </c>
      <c r="CY29" s="53">
        <f t="shared" si="10"/>
        <v>2</v>
      </c>
      <c r="CZ29" s="53">
        <f t="shared" si="10"/>
        <v>2</v>
      </c>
      <c r="DA29" s="53">
        <f t="shared" si="10"/>
        <v>2</v>
      </c>
      <c r="DB29" s="53">
        <f t="shared" si="10"/>
        <v>0</v>
      </c>
      <c r="DC29" s="53">
        <f t="shared" si="10"/>
        <v>0</v>
      </c>
      <c r="DD29" s="53">
        <f t="shared" si="10"/>
        <v>2</v>
      </c>
      <c r="DE29" s="53">
        <f t="shared" si="10"/>
        <v>2</v>
      </c>
      <c r="DF29" s="53">
        <f t="shared" si="10"/>
        <v>1</v>
      </c>
      <c r="DG29" s="53">
        <f t="shared" si="10"/>
        <v>1</v>
      </c>
      <c r="DH29" s="53">
        <f t="shared" si="10"/>
        <v>1</v>
      </c>
      <c r="DI29" s="53">
        <f t="shared" si="10"/>
        <v>0</v>
      </c>
      <c r="DJ29" s="53">
        <f t="shared" si="10"/>
        <v>0</v>
      </c>
      <c r="DK29" s="53">
        <f t="shared" si="10"/>
        <v>0</v>
      </c>
      <c r="DL29" s="53">
        <f t="shared" si="10"/>
        <v>0</v>
      </c>
      <c r="DM29" s="53">
        <f t="shared" si="10"/>
        <v>0</v>
      </c>
      <c r="DN29" s="53">
        <f t="shared" si="10"/>
        <v>0</v>
      </c>
      <c r="DO29" s="53">
        <f t="shared" si="10"/>
        <v>0</v>
      </c>
      <c r="DP29" s="53">
        <f t="shared" si="10"/>
        <v>0</v>
      </c>
      <c r="DQ29" s="53">
        <f t="shared" si="10"/>
        <v>0</v>
      </c>
      <c r="DR29" s="53">
        <f t="shared" si="10"/>
        <v>0</v>
      </c>
      <c r="DS29" s="53">
        <f t="shared" si="10"/>
        <v>0</v>
      </c>
      <c r="DT29" s="53">
        <f t="shared" si="10"/>
        <v>0</v>
      </c>
      <c r="DU29" s="53">
        <f t="shared" si="10"/>
        <v>0</v>
      </c>
      <c r="DV29" s="53">
        <f t="shared" si="10"/>
        <v>0</v>
      </c>
      <c r="DW29" s="53">
        <f t="shared" si="10"/>
        <v>0</v>
      </c>
      <c r="DX29" s="53">
        <f t="shared" si="10"/>
        <v>0</v>
      </c>
      <c r="DY29" s="53">
        <f t="shared" si="10"/>
        <v>2</v>
      </c>
      <c r="DZ29" s="53">
        <f t="shared" si="10"/>
        <v>2</v>
      </c>
      <c r="EA29" s="53">
        <f t="shared" si="10"/>
        <v>2</v>
      </c>
      <c r="EB29" s="53">
        <f t="shared" si="10"/>
        <v>2</v>
      </c>
      <c r="EC29" s="53">
        <f t="shared" si="10"/>
        <v>1</v>
      </c>
      <c r="ED29" s="53">
        <f t="shared" ref="ED29:GO29" si="11">COUNTIF(ED21:ED28,"U")+COUNTIF(ED21:ED28,"K")+COUNTIF(ED21:ED28,"S")+COUNTIF(ED21:ED28,"E")</f>
        <v>0</v>
      </c>
      <c r="EE29" s="53">
        <f t="shared" si="11"/>
        <v>0</v>
      </c>
      <c r="EF29" s="53">
        <f t="shared" si="11"/>
        <v>0</v>
      </c>
      <c r="EG29" s="53">
        <f t="shared" si="11"/>
        <v>0</v>
      </c>
      <c r="EH29" s="53">
        <f t="shared" si="11"/>
        <v>0</v>
      </c>
      <c r="EI29" s="53">
        <f t="shared" si="11"/>
        <v>0</v>
      </c>
      <c r="EJ29" s="53">
        <f t="shared" si="11"/>
        <v>0</v>
      </c>
      <c r="EK29" s="53">
        <f t="shared" si="11"/>
        <v>0</v>
      </c>
      <c r="EL29" s="53">
        <f t="shared" si="11"/>
        <v>0</v>
      </c>
      <c r="EM29" s="53">
        <f t="shared" si="11"/>
        <v>1</v>
      </c>
      <c r="EN29" s="53">
        <f t="shared" si="11"/>
        <v>1</v>
      </c>
      <c r="EO29" s="53">
        <f t="shared" si="11"/>
        <v>0</v>
      </c>
      <c r="EP29" s="53">
        <f t="shared" si="11"/>
        <v>0</v>
      </c>
      <c r="EQ29" s="53">
        <f t="shared" si="11"/>
        <v>0</v>
      </c>
      <c r="ER29" s="53">
        <f t="shared" si="11"/>
        <v>0</v>
      </c>
      <c r="ES29" s="53">
        <f t="shared" si="11"/>
        <v>0</v>
      </c>
      <c r="ET29" s="53">
        <f t="shared" si="11"/>
        <v>0</v>
      </c>
      <c r="EU29" s="53">
        <f t="shared" si="11"/>
        <v>2</v>
      </c>
      <c r="EV29" s="53">
        <f t="shared" si="11"/>
        <v>2</v>
      </c>
      <c r="EW29" s="53">
        <f t="shared" si="11"/>
        <v>2</v>
      </c>
      <c r="EX29" s="53">
        <f t="shared" si="11"/>
        <v>2</v>
      </c>
      <c r="EY29" s="53">
        <f t="shared" si="11"/>
        <v>0</v>
      </c>
      <c r="EZ29" s="53">
        <f t="shared" si="11"/>
        <v>0</v>
      </c>
      <c r="FA29" s="53">
        <f t="shared" si="11"/>
        <v>0</v>
      </c>
      <c r="FB29" s="53">
        <f t="shared" si="11"/>
        <v>0</v>
      </c>
      <c r="FC29" s="53">
        <f t="shared" si="11"/>
        <v>0</v>
      </c>
      <c r="FD29" s="53">
        <f t="shared" si="11"/>
        <v>0</v>
      </c>
      <c r="FE29" s="53">
        <f t="shared" si="11"/>
        <v>0</v>
      </c>
      <c r="FF29" s="53">
        <f t="shared" si="11"/>
        <v>0</v>
      </c>
      <c r="FG29" s="53">
        <f t="shared" si="11"/>
        <v>0</v>
      </c>
      <c r="FH29" s="53">
        <f t="shared" si="11"/>
        <v>0</v>
      </c>
      <c r="FI29" s="53">
        <f t="shared" si="11"/>
        <v>0</v>
      </c>
      <c r="FJ29" s="53">
        <f t="shared" si="11"/>
        <v>0</v>
      </c>
      <c r="FK29" s="53">
        <f t="shared" si="11"/>
        <v>0</v>
      </c>
      <c r="FL29" s="53">
        <f t="shared" si="11"/>
        <v>0</v>
      </c>
      <c r="FM29" s="53">
        <f t="shared" si="11"/>
        <v>0</v>
      </c>
      <c r="FN29" s="53">
        <f t="shared" si="11"/>
        <v>0</v>
      </c>
      <c r="FO29" s="53">
        <f t="shared" si="11"/>
        <v>1</v>
      </c>
      <c r="FP29" s="53">
        <f t="shared" si="11"/>
        <v>1</v>
      </c>
      <c r="FQ29" s="53">
        <f t="shared" si="11"/>
        <v>1</v>
      </c>
      <c r="FR29" s="53">
        <f t="shared" si="11"/>
        <v>1</v>
      </c>
      <c r="FS29" s="53">
        <f t="shared" si="11"/>
        <v>1</v>
      </c>
      <c r="FT29" s="53">
        <f t="shared" si="11"/>
        <v>0</v>
      </c>
      <c r="FU29" s="53">
        <f t="shared" si="11"/>
        <v>0</v>
      </c>
      <c r="FV29" s="53">
        <f t="shared" si="11"/>
        <v>1</v>
      </c>
      <c r="FW29" s="53">
        <f t="shared" si="11"/>
        <v>1</v>
      </c>
      <c r="FX29" s="53">
        <f t="shared" si="11"/>
        <v>1</v>
      </c>
      <c r="FY29" s="53">
        <f t="shared" si="11"/>
        <v>1</v>
      </c>
      <c r="FZ29" s="53">
        <f t="shared" si="11"/>
        <v>1</v>
      </c>
      <c r="GA29" s="53">
        <f t="shared" si="11"/>
        <v>0</v>
      </c>
      <c r="GB29" s="53">
        <f t="shared" si="11"/>
        <v>0</v>
      </c>
      <c r="GC29" s="53">
        <f t="shared" si="11"/>
        <v>0</v>
      </c>
      <c r="GD29" s="53">
        <f t="shared" si="11"/>
        <v>0</v>
      </c>
      <c r="GE29" s="53">
        <f t="shared" si="11"/>
        <v>0</v>
      </c>
      <c r="GF29" s="53">
        <f t="shared" si="11"/>
        <v>0</v>
      </c>
      <c r="GG29" s="53">
        <f t="shared" si="11"/>
        <v>0</v>
      </c>
      <c r="GH29" s="53">
        <f t="shared" si="11"/>
        <v>0</v>
      </c>
      <c r="GI29" s="53">
        <f t="shared" si="11"/>
        <v>0</v>
      </c>
      <c r="GJ29" s="53">
        <f t="shared" si="11"/>
        <v>1</v>
      </c>
      <c r="GK29" s="53">
        <f t="shared" si="11"/>
        <v>1</v>
      </c>
      <c r="GL29" s="53">
        <f t="shared" si="11"/>
        <v>1</v>
      </c>
      <c r="GM29" s="53">
        <f t="shared" si="11"/>
        <v>1</v>
      </c>
      <c r="GN29" s="53">
        <f t="shared" si="11"/>
        <v>1</v>
      </c>
      <c r="GO29" s="53">
        <f t="shared" si="11"/>
        <v>0</v>
      </c>
      <c r="GP29" s="53">
        <f t="shared" ref="GP29:JA29" si="12">COUNTIF(GP21:GP28,"U")+COUNTIF(GP21:GP28,"K")+COUNTIF(GP21:GP28,"S")+COUNTIF(GP21:GP28,"E")</f>
        <v>0</v>
      </c>
      <c r="GQ29" s="53">
        <f t="shared" si="12"/>
        <v>2</v>
      </c>
      <c r="GR29" s="53">
        <f t="shared" si="12"/>
        <v>2</v>
      </c>
      <c r="GS29" s="53">
        <f t="shared" si="12"/>
        <v>2</v>
      </c>
      <c r="GT29" s="53">
        <f t="shared" si="12"/>
        <v>2</v>
      </c>
      <c r="GU29" s="53">
        <f t="shared" si="12"/>
        <v>2</v>
      </c>
      <c r="GV29" s="53">
        <f t="shared" si="12"/>
        <v>0</v>
      </c>
      <c r="GW29" s="53">
        <f t="shared" si="12"/>
        <v>0</v>
      </c>
      <c r="GX29" s="53">
        <f t="shared" si="12"/>
        <v>3</v>
      </c>
      <c r="GY29" s="53">
        <f t="shared" si="12"/>
        <v>3</v>
      </c>
      <c r="GZ29" s="53">
        <f t="shared" si="12"/>
        <v>3</v>
      </c>
      <c r="HA29" s="53">
        <f t="shared" si="12"/>
        <v>3</v>
      </c>
      <c r="HB29" s="53">
        <f t="shared" si="12"/>
        <v>3</v>
      </c>
      <c r="HC29" s="53">
        <f t="shared" si="12"/>
        <v>0</v>
      </c>
      <c r="HD29" s="53">
        <f t="shared" si="12"/>
        <v>0</v>
      </c>
      <c r="HE29" s="53">
        <f t="shared" si="12"/>
        <v>4</v>
      </c>
      <c r="HF29" s="53">
        <f t="shared" si="12"/>
        <v>4</v>
      </c>
      <c r="HG29" s="53">
        <f t="shared" si="12"/>
        <v>4</v>
      </c>
      <c r="HH29" s="53">
        <f t="shared" si="12"/>
        <v>4</v>
      </c>
      <c r="HI29" s="53">
        <f t="shared" si="12"/>
        <v>4</v>
      </c>
      <c r="HJ29" s="53">
        <f t="shared" si="12"/>
        <v>0</v>
      </c>
      <c r="HK29" s="53">
        <f t="shared" si="12"/>
        <v>0</v>
      </c>
      <c r="HL29" s="53">
        <f t="shared" si="12"/>
        <v>4</v>
      </c>
      <c r="HM29" s="53">
        <f t="shared" si="12"/>
        <v>4</v>
      </c>
      <c r="HN29" s="53">
        <f t="shared" si="12"/>
        <v>4</v>
      </c>
      <c r="HO29" s="53">
        <f t="shared" si="12"/>
        <v>4</v>
      </c>
      <c r="HP29" s="53">
        <f t="shared" si="12"/>
        <v>4</v>
      </c>
      <c r="HQ29" s="53">
        <f t="shared" si="12"/>
        <v>0</v>
      </c>
      <c r="HR29" s="53">
        <f t="shared" si="12"/>
        <v>0</v>
      </c>
      <c r="HS29" s="53">
        <f t="shared" si="12"/>
        <v>4</v>
      </c>
      <c r="HT29" s="53">
        <f t="shared" si="12"/>
        <v>4</v>
      </c>
      <c r="HU29" s="53">
        <f t="shared" si="12"/>
        <v>4</v>
      </c>
      <c r="HV29" s="53">
        <f t="shared" si="12"/>
        <v>4</v>
      </c>
      <c r="HW29" s="53">
        <f t="shared" si="12"/>
        <v>4</v>
      </c>
      <c r="HX29" s="53">
        <f t="shared" si="12"/>
        <v>0</v>
      </c>
      <c r="HY29" s="53">
        <f t="shared" si="12"/>
        <v>0</v>
      </c>
      <c r="HZ29" s="53">
        <f t="shared" si="12"/>
        <v>2</v>
      </c>
      <c r="IA29" s="53">
        <f t="shared" si="12"/>
        <v>2</v>
      </c>
      <c r="IB29" s="53">
        <f t="shared" si="12"/>
        <v>2</v>
      </c>
      <c r="IC29" s="53">
        <f t="shared" si="12"/>
        <v>2</v>
      </c>
      <c r="ID29" s="53">
        <f t="shared" si="12"/>
        <v>2</v>
      </c>
      <c r="IE29" s="53">
        <f t="shared" si="12"/>
        <v>0</v>
      </c>
      <c r="IF29" s="53">
        <f t="shared" si="12"/>
        <v>0</v>
      </c>
      <c r="IG29" s="53">
        <f t="shared" si="12"/>
        <v>2</v>
      </c>
      <c r="IH29" s="53">
        <f t="shared" si="12"/>
        <v>2</v>
      </c>
      <c r="II29" s="53">
        <f t="shared" si="12"/>
        <v>2</v>
      </c>
      <c r="IJ29" s="53">
        <f t="shared" si="12"/>
        <v>2</v>
      </c>
      <c r="IK29" s="53">
        <f t="shared" si="12"/>
        <v>2</v>
      </c>
      <c r="IL29" s="53">
        <f t="shared" si="12"/>
        <v>0</v>
      </c>
      <c r="IM29" s="53">
        <f t="shared" si="12"/>
        <v>0</v>
      </c>
      <c r="IN29" s="53">
        <f t="shared" si="12"/>
        <v>1</v>
      </c>
      <c r="IO29" s="53">
        <f t="shared" si="12"/>
        <v>1</v>
      </c>
      <c r="IP29" s="53">
        <f t="shared" si="12"/>
        <v>1</v>
      </c>
      <c r="IQ29" s="53">
        <f t="shared" si="12"/>
        <v>1</v>
      </c>
      <c r="IR29" s="53">
        <f t="shared" si="12"/>
        <v>1</v>
      </c>
      <c r="IS29" s="53">
        <f t="shared" si="12"/>
        <v>0</v>
      </c>
      <c r="IT29" s="53">
        <f t="shared" si="12"/>
        <v>0</v>
      </c>
      <c r="IU29" s="53">
        <f t="shared" si="12"/>
        <v>1</v>
      </c>
      <c r="IV29" s="53">
        <f t="shared" si="12"/>
        <v>1</v>
      </c>
      <c r="IW29" s="53">
        <f t="shared" si="12"/>
        <v>1</v>
      </c>
      <c r="IX29" s="53">
        <f t="shared" si="12"/>
        <v>1</v>
      </c>
      <c r="IY29" s="53">
        <f t="shared" si="12"/>
        <v>1</v>
      </c>
      <c r="IZ29" s="53">
        <f t="shared" si="12"/>
        <v>0</v>
      </c>
      <c r="JA29" s="53">
        <f t="shared" si="12"/>
        <v>0</v>
      </c>
      <c r="JB29" s="53">
        <f t="shared" ref="JB29:LM29" si="13">COUNTIF(JB21:JB28,"U")+COUNTIF(JB21:JB28,"K")+COUNTIF(JB21:JB28,"S")+COUNTIF(JB21:JB28,"E")</f>
        <v>1</v>
      </c>
      <c r="JC29" s="53">
        <f t="shared" si="13"/>
        <v>1</v>
      </c>
      <c r="JD29" s="53">
        <f t="shared" si="13"/>
        <v>1</v>
      </c>
      <c r="JE29" s="53">
        <f t="shared" si="13"/>
        <v>1</v>
      </c>
      <c r="JF29" s="53">
        <f t="shared" si="13"/>
        <v>1</v>
      </c>
      <c r="JG29" s="53">
        <f t="shared" si="13"/>
        <v>0</v>
      </c>
      <c r="JH29" s="53">
        <f t="shared" si="13"/>
        <v>0</v>
      </c>
      <c r="JI29" s="53">
        <f t="shared" si="13"/>
        <v>0</v>
      </c>
      <c r="JJ29" s="53">
        <f t="shared" si="13"/>
        <v>0</v>
      </c>
      <c r="JK29" s="53">
        <f t="shared" si="13"/>
        <v>0</v>
      </c>
      <c r="JL29" s="53">
        <f t="shared" si="13"/>
        <v>0</v>
      </c>
      <c r="JM29" s="53">
        <f t="shared" si="13"/>
        <v>0</v>
      </c>
      <c r="JN29" s="53">
        <f t="shared" si="13"/>
        <v>0</v>
      </c>
      <c r="JO29" s="53">
        <f t="shared" si="13"/>
        <v>0</v>
      </c>
      <c r="JP29" s="53">
        <f t="shared" si="13"/>
        <v>0</v>
      </c>
      <c r="JQ29" s="53">
        <f t="shared" si="13"/>
        <v>0</v>
      </c>
      <c r="JR29" s="53">
        <f t="shared" si="13"/>
        <v>0</v>
      </c>
      <c r="JS29" s="53">
        <f t="shared" si="13"/>
        <v>0</v>
      </c>
      <c r="JT29" s="53">
        <f t="shared" si="13"/>
        <v>0</v>
      </c>
      <c r="JU29" s="53">
        <f t="shared" si="13"/>
        <v>0</v>
      </c>
      <c r="JV29" s="53">
        <f t="shared" si="13"/>
        <v>0</v>
      </c>
      <c r="JW29" s="53">
        <f t="shared" si="13"/>
        <v>1</v>
      </c>
      <c r="JX29" s="53">
        <f t="shared" si="13"/>
        <v>1</v>
      </c>
      <c r="JY29" s="53">
        <f t="shared" si="13"/>
        <v>1</v>
      </c>
      <c r="JZ29" s="53">
        <f t="shared" si="13"/>
        <v>1</v>
      </c>
      <c r="KA29" s="53">
        <f t="shared" si="13"/>
        <v>1</v>
      </c>
      <c r="KB29" s="53">
        <f t="shared" si="13"/>
        <v>0</v>
      </c>
      <c r="KC29" s="53">
        <f t="shared" si="13"/>
        <v>0</v>
      </c>
      <c r="KD29" s="53">
        <f t="shared" si="13"/>
        <v>1</v>
      </c>
      <c r="KE29" s="53">
        <f t="shared" si="13"/>
        <v>1</v>
      </c>
      <c r="KF29" s="53">
        <f t="shared" si="13"/>
        <v>1</v>
      </c>
      <c r="KG29" s="53">
        <f t="shared" si="13"/>
        <v>1</v>
      </c>
      <c r="KH29" s="53">
        <f t="shared" si="13"/>
        <v>1</v>
      </c>
      <c r="KI29" s="53">
        <f t="shared" si="13"/>
        <v>0</v>
      </c>
      <c r="KJ29" s="53">
        <f t="shared" si="13"/>
        <v>0</v>
      </c>
      <c r="KK29" s="53">
        <f t="shared" si="13"/>
        <v>0</v>
      </c>
      <c r="KL29" s="53">
        <f t="shared" si="13"/>
        <v>0</v>
      </c>
      <c r="KM29" s="53">
        <f t="shared" si="13"/>
        <v>0</v>
      </c>
      <c r="KN29" s="53">
        <f t="shared" si="13"/>
        <v>0</v>
      </c>
      <c r="KO29" s="53">
        <f t="shared" si="13"/>
        <v>0</v>
      </c>
      <c r="KP29" s="53">
        <f t="shared" si="13"/>
        <v>0</v>
      </c>
      <c r="KQ29" s="53">
        <f t="shared" si="13"/>
        <v>0</v>
      </c>
      <c r="KR29" s="53">
        <f t="shared" si="13"/>
        <v>0</v>
      </c>
      <c r="KS29" s="53">
        <f t="shared" si="13"/>
        <v>0</v>
      </c>
      <c r="KT29" s="53">
        <f t="shared" si="13"/>
        <v>0</v>
      </c>
      <c r="KU29" s="53">
        <f t="shared" si="13"/>
        <v>0</v>
      </c>
      <c r="KV29" s="53">
        <f t="shared" si="13"/>
        <v>0</v>
      </c>
      <c r="KW29" s="53">
        <f t="shared" si="13"/>
        <v>0</v>
      </c>
      <c r="KX29" s="53">
        <f t="shared" si="13"/>
        <v>0</v>
      </c>
      <c r="KY29" s="53">
        <f t="shared" si="13"/>
        <v>0</v>
      </c>
      <c r="KZ29" s="53">
        <f t="shared" si="13"/>
        <v>0</v>
      </c>
      <c r="LA29" s="53">
        <f t="shared" si="13"/>
        <v>0</v>
      </c>
      <c r="LB29" s="53">
        <f t="shared" si="13"/>
        <v>0</v>
      </c>
      <c r="LC29" s="53">
        <f t="shared" si="13"/>
        <v>0</v>
      </c>
      <c r="LD29" s="53">
        <f t="shared" si="13"/>
        <v>0</v>
      </c>
      <c r="LE29" s="53">
        <f t="shared" si="13"/>
        <v>0</v>
      </c>
      <c r="LF29" s="53">
        <f t="shared" si="13"/>
        <v>0</v>
      </c>
      <c r="LG29" s="53">
        <f t="shared" si="13"/>
        <v>0</v>
      </c>
      <c r="LH29" s="53">
        <f t="shared" si="13"/>
        <v>0</v>
      </c>
      <c r="LI29" s="53">
        <f t="shared" si="13"/>
        <v>0</v>
      </c>
      <c r="LJ29" s="53">
        <f t="shared" si="13"/>
        <v>0</v>
      </c>
      <c r="LK29" s="53">
        <f t="shared" si="13"/>
        <v>0</v>
      </c>
      <c r="LL29" s="53">
        <f t="shared" si="13"/>
        <v>0</v>
      </c>
      <c r="LM29" s="53">
        <f t="shared" si="13"/>
        <v>1</v>
      </c>
      <c r="LN29" s="53">
        <f t="shared" ref="LN29:NY29" si="14">COUNTIF(LN21:LN28,"U")+COUNTIF(LN21:LN28,"K")+COUNTIF(LN21:LN28,"S")+COUNTIF(LN21:LN28,"E")</f>
        <v>1</v>
      </c>
      <c r="LO29" s="53">
        <f t="shared" si="14"/>
        <v>0</v>
      </c>
      <c r="LP29" s="53">
        <f t="shared" si="14"/>
        <v>0</v>
      </c>
      <c r="LQ29" s="53">
        <f t="shared" si="14"/>
        <v>0</v>
      </c>
      <c r="LR29" s="53">
        <f t="shared" si="14"/>
        <v>0</v>
      </c>
      <c r="LS29" s="53">
        <f t="shared" si="14"/>
        <v>0</v>
      </c>
      <c r="LT29" s="53">
        <f t="shared" si="14"/>
        <v>0</v>
      </c>
      <c r="LU29" s="53">
        <f t="shared" si="14"/>
        <v>0</v>
      </c>
      <c r="LV29" s="53">
        <f t="shared" si="14"/>
        <v>0</v>
      </c>
      <c r="LW29" s="53">
        <f t="shared" si="14"/>
        <v>0</v>
      </c>
      <c r="LX29" s="53">
        <f t="shared" si="14"/>
        <v>0</v>
      </c>
      <c r="LY29" s="53">
        <f t="shared" si="14"/>
        <v>0</v>
      </c>
      <c r="LZ29" s="53">
        <f t="shared" si="14"/>
        <v>0</v>
      </c>
      <c r="MA29" s="53">
        <f t="shared" si="14"/>
        <v>1</v>
      </c>
      <c r="MB29" s="53">
        <f t="shared" si="14"/>
        <v>1</v>
      </c>
      <c r="MC29" s="53">
        <f t="shared" si="14"/>
        <v>1</v>
      </c>
      <c r="MD29" s="53">
        <f t="shared" si="14"/>
        <v>1</v>
      </c>
      <c r="ME29" s="53">
        <f t="shared" si="14"/>
        <v>1</v>
      </c>
      <c r="MF29" s="53">
        <f t="shared" si="14"/>
        <v>0</v>
      </c>
      <c r="MG29" s="53">
        <f t="shared" si="14"/>
        <v>0</v>
      </c>
      <c r="MH29" s="53">
        <f t="shared" si="14"/>
        <v>0</v>
      </c>
      <c r="MI29" s="53">
        <f t="shared" si="14"/>
        <v>0</v>
      </c>
      <c r="MJ29" s="53">
        <f t="shared" si="14"/>
        <v>0</v>
      </c>
      <c r="MK29" s="53">
        <f t="shared" si="14"/>
        <v>0</v>
      </c>
      <c r="ML29" s="53">
        <f t="shared" si="14"/>
        <v>0</v>
      </c>
      <c r="MM29" s="53">
        <f t="shared" si="14"/>
        <v>0</v>
      </c>
      <c r="MN29" s="53">
        <f t="shared" si="14"/>
        <v>0</v>
      </c>
      <c r="MO29" s="53">
        <f t="shared" si="14"/>
        <v>0</v>
      </c>
      <c r="MP29" s="53">
        <f t="shared" si="14"/>
        <v>0</v>
      </c>
      <c r="MQ29" s="53">
        <f t="shared" si="14"/>
        <v>0</v>
      </c>
      <c r="MR29" s="53">
        <f t="shared" si="14"/>
        <v>0</v>
      </c>
      <c r="MS29" s="53">
        <f t="shared" si="14"/>
        <v>0</v>
      </c>
      <c r="MT29" s="53">
        <f t="shared" si="14"/>
        <v>0</v>
      </c>
      <c r="MU29" s="53">
        <f t="shared" si="14"/>
        <v>0</v>
      </c>
      <c r="MV29" s="53">
        <f t="shared" si="14"/>
        <v>0</v>
      </c>
      <c r="MW29" s="53">
        <f t="shared" si="14"/>
        <v>0</v>
      </c>
      <c r="MX29" s="53">
        <f t="shared" si="14"/>
        <v>1</v>
      </c>
      <c r="MY29" s="53">
        <f t="shared" si="14"/>
        <v>1</v>
      </c>
      <c r="MZ29" s="53">
        <f t="shared" si="14"/>
        <v>0</v>
      </c>
      <c r="NA29" s="53">
        <f t="shared" si="14"/>
        <v>0</v>
      </c>
      <c r="NB29" s="53">
        <f t="shared" si="14"/>
        <v>0</v>
      </c>
      <c r="NC29" s="53">
        <f t="shared" si="14"/>
        <v>2</v>
      </c>
      <c r="ND29" s="53">
        <f t="shared" si="14"/>
        <v>2</v>
      </c>
      <c r="NE29" s="53">
        <f t="shared" si="14"/>
        <v>2</v>
      </c>
      <c r="NF29" s="53">
        <f t="shared" si="14"/>
        <v>2</v>
      </c>
      <c r="NG29" s="54">
        <f t="shared" ref="NG29:NO29" si="15">SUM(NG21:NG28)</f>
        <v>196</v>
      </c>
      <c r="NH29" s="55">
        <f t="shared" si="15"/>
        <v>18</v>
      </c>
      <c r="NI29" s="56">
        <f t="shared" si="15"/>
        <v>43</v>
      </c>
      <c r="NJ29" s="57">
        <f t="shared" si="15"/>
        <v>34</v>
      </c>
      <c r="NK29" s="58">
        <f t="shared" si="15"/>
        <v>2</v>
      </c>
      <c r="NL29" s="59">
        <f t="shared" si="15"/>
        <v>30</v>
      </c>
      <c r="NM29" s="60">
        <f t="shared" si="15"/>
        <v>21</v>
      </c>
      <c r="NN29" s="61">
        <f t="shared" si="15"/>
        <v>4</v>
      </c>
      <c r="NO29" s="62">
        <f t="shared" si="15"/>
        <v>36</v>
      </c>
    </row>
  </sheetData>
  <mergeCells count="61">
    <mergeCell ref="NL18:NL20"/>
    <mergeCell ref="NM18:NM20"/>
    <mergeCell ref="NN18:NN20"/>
    <mergeCell ref="NO18:NO20"/>
    <mergeCell ref="NG18:NG20"/>
    <mergeCell ref="NH18:NH20"/>
    <mergeCell ref="NI18:NI20"/>
    <mergeCell ref="NJ18:NJ20"/>
    <mergeCell ref="NK18:NK20"/>
    <mergeCell ref="HJ18:IN18"/>
    <mergeCell ref="IO18:JR18"/>
    <mergeCell ref="JS18:KW18"/>
    <mergeCell ref="KX18:MA18"/>
    <mergeCell ref="MB18:NF18"/>
    <mergeCell ref="BM18:CQ18"/>
    <mergeCell ref="CR18:DU18"/>
    <mergeCell ref="DV18:EZ18"/>
    <mergeCell ref="FA18:GD18"/>
    <mergeCell ref="GE18:HI18"/>
    <mergeCell ref="AS12:AU12"/>
    <mergeCell ref="A16:AT16"/>
    <mergeCell ref="A18:A20"/>
    <mergeCell ref="B18:B20"/>
    <mergeCell ref="C18:C20"/>
    <mergeCell ref="D18:D20"/>
    <mergeCell ref="E18:E20"/>
    <mergeCell ref="F18:AJ18"/>
    <mergeCell ref="AK18:BL18"/>
    <mergeCell ref="AE12:AF12"/>
    <mergeCell ref="AG12:AI12"/>
    <mergeCell ref="AK12:AL12"/>
    <mergeCell ref="AM12:AO12"/>
    <mergeCell ref="AQ12:AR12"/>
    <mergeCell ref="O12:Q12"/>
    <mergeCell ref="S12:T12"/>
    <mergeCell ref="U12:W12"/>
    <mergeCell ref="Y12:Z12"/>
    <mergeCell ref="AA12:AC12"/>
    <mergeCell ref="A12:B12"/>
    <mergeCell ref="C12:E12"/>
    <mergeCell ref="G12:H12"/>
    <mergeCell ref="I12:K12"/>
    <mergeCell ref="M12:N12"/>
    <mergeCell ref="A8:J8"/>
    <mergeCell ref="L8:U8"/>
    <mergeCell ref="W8:AF8"/>
    <mergeCell ref="AH8:AQ8"/>
    <mergeCell ref="A11:AN11"/>
    <mergeCell ref="A6:J6"/>
    <mergeCell ref="L6:U6"/>
    <mergeCell ref="W6:AF6"/>
    <mergeCell ref="AH6:AQ6"/>
    <mergeCell ref="A7:J7"/>
    <mergeCell ref="L7:U7"/>
    <mergeCell ref="W7:AF7"/>
    <mergeCell ref="AH7:AQ7"/>
    <mergeCell ref="A2:AT2"/>
    <mergeCell ref="AU2:BY2"/>
    <mergeCell ref="A3:AT3"/>
    <mergeCell ref="AU3:BY3"/>
    <mergeCell ref="A4:AT4"/>
  </mergeCells>
  <conditionalFormatting sqref="F21:NF28">
    <cfRule type="cellIs" dxfId="11" priority="2" operator="equal">
      <formula>"U"</formula>
    </cfRule>
    <cfRule type="cellIs" dxfId="10" priority="3" operator="equal">
      <formula>"K"</formula>
    </cfRule>
    <cfRule type="cellIs" dxfId="9" priority="4" operator="equal">
      <formula>"H"</formula>
    </cfRule>
    <cfRule type="cellIs" dxfId="8" priority="5" operator="equal">
      <formula>"F"</formula>
    </cfRule>
    <cfRule type="cellIs" dxfId="7" priority="6" operator="equal">
      <formula>"S"</formula>
    </cfRule>
    <cfRule type="cellIs" dxfId="6" priority="7" operator="equal">
      <formula>"E"</formula>
    </cfRule>
    <cfRule type="cellIs" dxfId="5" priority="8" operator="equal">
      <formula>"D"</formula>
    </cfRule>
    <cfRule type="cellIs" dxfId="4" priority="9" operator="equal">
      <formula>"Z"</formula>
    </cfRule>
  </conditionalFormatting>
  <conditionalFormatting sqref="NO21:NO28">
    <cfRule type="cellIs" dxfId="3" priority="10" operator="lessThanOrEqual">
      <formula>3</formula>
    </cfRule>
    <cfRule type="cellIs" dxfId="2" priority="11" operator="lessThan">
      <formula>0</formula>
    </cfRule>
  </conditionalFormatting>
  <dataValidations count="1">
    <dataValidation type="list" allowBlank="1" showErrorMessage="1" errorTitle="Ungültiges Kürzel" error="Bitte ein Kürzel aus der Legende wählen: U, K, H, F, S, E, D, Z" sqref="F21:NF28" xr:uid="{00000000-0002-0000-0000-000000000000}">
      <formula1>"U,K,H,F,S,E,D,Z"</formula1>
      <formula2>0</formula2>
    </dataValidation>
  </dataValidations>
  <printOptions horizontalCentered="1"/>
  <pageMargins left="0.75" right="0.75" top="1" bottom="1" header="0.511811023622047" footer="0.511811023622047"/>
  <pageSetup paperSize="8" fitToHeight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O68"/>
  <sheetViews>
    <sheetView showGridLines="0"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baseColWidth="10" defaultColWidth="8.7109375" defaultRowHeight="15" x14ac:dyDescent="0.25"/>
  <cols>
    <col min="1" max="1" width="2" customWidth="1"/>
    <col min="2" max="2" width="22" customWidth="1"/>
    <col min="3" max="14" width="12" customWidth="1"/>
  </cols>
  <sheetData>
    <row r="1" spans="2:15" ht="7.5" customHeight="1" x14ac:dyDescent="0.25"/>
    <row r="2" spans="2:15" ht="31.5" customHeight="1" x14ac:dyDescent="0.25">
      <c r="B2" s="114" t="s">
        <v>84</v>
      </c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</row>
    <row r="3" spans="2:15" ht="19.5" customHeight="1" x14ac:dyDescent="0.25">
      <c r="B3" s="12" t="s">
        <v>85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</row>
    <row r="4" spans="2:15" ht="6" customHeight="1" x14ac:dyDescent="0.25"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</row>
    <row r="6" spans="2:15" ht="15.75" x14ac:dyDescent="0.25">
      <c r="B6" s="115" t="s">
        <v>86</v>
      </c>
      <c r="C6" s="115"/>
      <c r="D6" s="115"/>
      <c r="E6" s="115"/>
      <c r="F6" s="115"/>
      <c r="G6" s="115"/>
      <c r="H6" s="115"/>
      <c r="I6" s="115"/>
      <c r="J6" s="115"/>
      <c r="K6" s="115"/>
      <c r="L6" s="115"/>
      <c r="M6" s="115"/>
      <c r="N6" s="115"/>
    </row>
    <row r="8" spans="2:15" ht="18" customHeight="1" x14ac:dyDescent="0.25">
      <c r="B8" s="9" t="s">
        <v>3</v>
      </c>
      <c r="C8" s="9"/>
      <c r="E8" s="6" t="s">
        <v>87</v>
      </c>
      <c r="F8" s="6"/>
      <c r="H8" s="8" t="s">
        <v>88</v>
      </c>
      <c r="I8" s="8"/>
      <c r="K8" s="8" t="s">
        <v>89</v>
      </c>
      <c r="L8" s="8"/>
      <c r="N8" s="7" t="s">
        <v>90</v>
      </c>
      <c r="O8" s="7"/>
    </row>
    <row r="9" spans="2:15" ht="30" customHeight="1" x14ac:dyDescent="0.25">
      <c r="B9" s="116">
        <f>COUNTA(Jahresplan!B21:B28)</f>
        <v>8</v>
      </c>
      <c r="C9" s="116"/>
      <c r="E9" s="117">
        <f>COUNTIF(Jahresplan!F21:NF28,"U")</f>
        <v>196</v>
      </c>
      <c r="F9" s="117"/>
      <c r="H9" s="118">
        <f>COUNTIF(Jahresplan!F21:NF28,"K")</f>
        <v>18</v>
      </c>
      <c r="I9" s="118"/>
      <c r="K9" s="119">
        <f>IFERROR(COUNTIF(Jahresplan!F21:NF28,"K")/COUNTA(Jahresplan!B21:B28),0)</f>
        <v>2.25</v>
      </c>
      <c r="L9" s="119"/>
      <c r="N9" s="120">
        <f>IFERROR(COUNTIF(Jahresplan!F21:NF28,"H")/(COUNTA(Jahresplan!B21:B28)*250),0)</f>
        <v>2.1499999999999998E-2</v>
      </c>
      <c r="O9" s="120"/>
    </row>
    <row r="10" spans="2:15" ht="15.75" customHeight="1" x14ac:dyDescent="0.25">
      <c r="B10" s="5" t="s">
        <v>7</v>
      </c>
      <c r="C10" s="5"/>
      <c r="E10" s="5" t="s">
        <v>91</v>
      </c>
      <c r="F10" s="5"/>
      <c r="H10" s="5" t="s">
        <v>92</v>
      </c>
      <c r="I10" s="5"/>
      <c r="K10" s="5" t="s">
        <v>93</v>
      </c>
      <c r="L10" s="5"/>
      <c r="N10" s="5" t="s">
        <v>94</v>
      </c>
      <c r="O10" s="5"/>
    </row>
    <row r="13" spans="2:15" ht="15.75" x14ac:dyDescent="0.25">
      <c r="B13" s="115" t="s">
        <v>95</v>
      </c>
      <c r="C13" s="115"/>
      <c r="D13" s="115"/>
      <c r="E13" s="115"/>
      <c r="F13" s="115"/>
      <c r="G13" s="115"/>
      <c r="H13" s="115"/>
      <c r="I13" s="115"/>
      <c r="J13" s="115"/>
      <c r="K13" s="115"/>
      <c r="L13" s="115"/>
      <c r="M13" s="115"/>
      <c r="N13" s="115"/>
    </row>
    <row r="15" spans="2:15" ht="30" customHeight="1" x14ac:dyDescent="0.25">
      <c r="B15" s="63" t="s">
        <v>30</v>
      </c>
      <c r="C15" s="63" t="s">
        <v>31</v>
      </c>
      <c r="D15" s="63" t="s">
        <v>33</v>
      </c>
      <c r="E15" s="63" t="s">
        <v>13</v>
      </c>
      <c r="F15" s="63" t="s">
        <v>96</v>
      </c>
      <c r="G15" s="63" t="s">
        <v>17</v>
      </c>
      <c r="H15" s="63" t="s">
        <v>19</v>
      </c>
      <c r="I15" s="63" t="s">
        <v>21</v>
      </c>
      <c r="J15" s="63" t="s">
        <v>23</v>
      </c>
      <c r="K15" s="63" t="s">
        <v>25</v>
      </c>
      <c r="L15" s="63" t="s">
        <v>97</v>
      </c>
      <c r="M15" s="63" t="s">
        <v>98</v>
      </c>
      <c r="N15" s="63" t="s">
        <v>99</v>
      </c>
    </row>
    <row r="16" spans="2:15" x14ac:dyDescent="0.25">
      <c r="B16" s="64" t="str">
        <f>Jahresplan!B21</f>
        <v>Anna Fischer</v>
      </c>
      <c r="C16" s="21" t="str">
        <f>Jahresplan!C21</f>
        <v>Vertrieb</v>
      </c>
      <c r="D16" s="23">
        <f>Jahresplan!E21</f>
        <v>30</v>
      </c>
      <c r="E16" s="27">
        <f>Jahresplan!NG21</f>
        <v>26</v>
      </c>
      <c r="F16" s="28">
        <f>Jahresplan!NH21</f>
        <v>2</v>
      </c>
      <c r="G16" s="29">
        <f>Jahresplan!NI21</f>
        <v>5</v>
      </c>
      <c r="H16" s="30">
        <f>Jahresplan!NJ21</f>
        <v>1</v>
      </c>
      <c r="I16" s="31">
        <f>Jahresplan!NK21</f>
        <v>0</v>
      </c>
      <c r="J16" s="32">
        <f>Jahresplan!NL21</f>
        <v>0</v>
      </c>
      <c r="K16" s="33">
        <f>Jahresplan!NM21</f>
        <v>3</v>
      </c>
      <c r="L16" s="34">
        <f>Jahresplan!NN21</f>
        <v>0</v>
      </c>
      <c r="M16" s="35">
        <f>Jahresplan!NO21</f>
        <v>4</v>
      </c>
      <c r="N16" s="65">
        <f t="shared" ref="N16:N23" si="0">IFERROR(1-(E16+F16+I16+J16)/220,0)</f>
        <v>0.8727272727272728</v>
      </c>
    </row>
    <row r="17" spans="2:14" x14ac:dyDescent="0.25">
      <c r="B17" s="66" t="str">
        <f>Jahresplan!B22</f>
        <v>Michael Weber</v>
      </c>
      <c r="C17" s="38" t="str">
        <f>Jahresplan!C22</f>
        <v>IT</v>
      </c>
      <c r="D17" s="40">
        <f>Jahresplan!E22</f>
        <v>30</v>
      </c>
      <c r="E17" s="42">
        <f>Jahresplan!NG22</f>
        <v>25</v>
      </c>
      <c r="F17" s="43">
        <f>Jahresplan!NH22</f>
        <v>2</v>
      </c>
      <c r="G17" s="44">
        <f>Jahresplan!NI22</f>
        <v>10</v>
      </c>
      <c r="H17" s="45">
        <f>Jahresplan!NJ22</f>
        <v>5</v>
      </c>
      <c r="I17" s="46">
        <f>Jahresplan!NK22</f>
        <v>0</v>
      </c>
      <c r="J17" s="47">
        <f>Jahresplan!NL22</f>
        <v>0</v>
      </c>
      <c r="K17" s="48">
        <f>Jahresplan!NM22</f>
        <v>0</v>
      </c>
      <c r="L17" s="49">
        <f>Jahresplan!NN22</f>
        <v>0</v>
      </c>
      <c r="M17" s="50">
        <f>Jahresplan!NO22</f>
        <v>5</v>
      </c>
      <c r="N17" s="67">
        <f t="shared" si="0"/>
        <v>0.87727272727272732</v>
      </c>
    </row>
    <row r="18" spans="2:14" x14ac:dyDescent="0.25">
      <c r="B18" s="64" t="str">
        <f>Jahresplan!B23</f>
        <v>Julia Bergmann</v>
      </c>
      <c r="C18" s="21" t="str">
        <f>Jahresplan!C23</f>
        <v>Marketing</v>
      </c>
      <c r="D18" s="23">
        <f>Jahresplan!E23</f>
        <v>28</v>
      </c>
      <c r="E18" s="27">
        <f>Jahresplan!NG23</f>
        <v>19</v>
      </c>
      <c r="F18" s="28">
        <f>Jahresplan!NH23</f>
        <v>2</v>
      </c>
      <c r="G18" s="29">
        <f>Jahresplan!NI23</f>
        <v>5</v>
      </c>
      <c r="H18" s="30">
        <f>Jahresplan!NJ23</f>
        <v>5</v>
      </c>
      <c r="I18" s="31">
        <f>Jahresplan!NK23</f>
        <v>0</v>
      </c>
      <c r="J18" s="32">
        <f>Jahresplan!NL23</f>
        <v>30</v>
      </c>
      <c r="K18" s="33">
        <f>Jahresplan!NM23</f>
        <v>0</v>
      </c>
      <c r="L18" s="34">
        <f>Jahresplan!NN23</f>
        <v>0</v>
      </c>
      <c r="M18" s="35">
        <f>Jahresplan!NO23</f>
        <v>9</v>
      </c>
      <c r="N18" s="65">
        <f t="shared" si="0"/>
        <v>0.76818181818181819</v>
      </c>
    </row>
    <row r="19" spans="2:14" x14ac:dyDescent="0.25">
      <c r="B19" s="66" t="str">
        <f>Jahresplan!B24</f>
        <v>Thomas Krüger</v>
      </c>
      <c r="C19" s="38" t="str">
        <f>Jahresplan!C24</f>
        <v>Finanzen</v>
      </c>
      <c r="D19" s="40">
        <f>Jahresplan!E24</f>
        <v>30</v>
      </c>
      <c r="E19" s="42">
        <f>Jahresplan!NG24</f>
        <v>24</v>
      </c>
      <c r="F19" s="43">
        <f>Jahresplan!NH24</f>
        <v>3</v>
      </c>
      <c r="G19" s="44">
        <f>Jahresplan!NI24</f>
        <v>0</v>
      </c>
      <c r="H19" s="45">
        <f>Jahresplan!NJ24</f>
        <v>0</v>
      </c>
      <c r="I19" s="46">
        <f>Jahresplan!NK24</f>
        <v>2</v>
      </c>
      <c r="J19" s="47">
        <f>Jahresplan!NL24</f>
        <v>0</v>
      </c>
      <c r="K19" s="48">
        <f>Jahresplan!NM24</f>
        <v>5</v>
      </c>
      <c r="L19" s="49">
        <f>Jahresplan!NN24</f>
        <v>0</v>
      </c>
      <c r="M19" s="50">
        <f>Jahresplan!NO24</f>
        <v>6</v>
      </c>
      <c r="N19" s="67">
        <f t="shared" si="0"/>
        <v>0.86818181818181817</v>
      </c>
    </row>
    <row r="20" spans="2:14" x14ac:dyDescent="0.25">
      <c r="B20" s="64" t="str">
        <f>Jahresplan!B25</f>
        <v>Sophie Neumann</v>
      </c>
      <c r="C20" s="21" t="str">
        <f>Jahresplan!C25</f>
        <v>Personal</v>
      </c>
      <c r="D20" s="23">
        <f>Jahresplan!E25</f>
        <v>30</v>
      </c>
      <c r="E20" s="27">
        <f>Jahresplan!NG25</f>
        <v>24</v>
      </c>
      <c r="F20" s="28">
        <f>Jahresplan!NH25</f>
        <v>2</v>
      </c>
      <c r="G20" s="29">
        <f>Jahresplan!NI25</f>
        <v>3</v>
      </c>
      <c r="H20" s="30">
        <f>Jahresplan!NJ25</f>
        <v>10</v>
      </c>
      <c r="I20" s="31">
        <f>Jahresplan!NK25</f>
        <v>0</v>
      </c>
      <c r="J20" s="32">
        <f>Jahresplan!NL25</f>
        <v>0</v>
      </c>
      <c r="K20" s="33">
        <f>Jahresplan!NM25</f>
        <v>0</v>
      </c>
      <c r="L20" s="34">
        <f>Jahresplan!NN25</f>
        <v>4</v>
      </c>
      <c r="M20" s="35">
        <f>Jahresplan!NO25</f>
        <v>6</v>
      </c>
      <c r="N20" s="65">
        <f t="shared" si="0"/>
        <v>0.88181818181818183</v>
      </c>
    </row>
    <row r="21" spans="2:14" x14ac:dyDescent="0.25">
      <c r="B21" s="66" t="str">
        <f>Jahresplan!B26</f>
        <v>Daniel Hoffmann</v>
      </c>
      <c r="C21" s="38" t="str">
        <f>Jahresplan!C26</f>
        <v>Vertrieb</v>
      </c>
      <c r="D21" s="40">
        <f>Jahresplan!E26</f>
        <v>28</v>
      </c>
      <c r="E21" s="42">
        <f>Jahresplan!NG26</f>
        <v>24</v>
      </c>
      <c r="F21" s="43">
        <f>Jahresplan!NH26</f>
        <v>3</v>
      </c>
      <c r="G21" s="44">
        <f>Jahresplan!NI26</f>
        <v>5</v>
      </c>
      <c r="H21" s="45">
        <f>Jahresplan!NJ26</f>
        <v>3</v>
      </c>
      <c r="I21" s="46">
        <f>Jahresplan!NK26</f>
        <v>0</v>
      </c>
      <c r="J21" s="47">
        <f>Jahresplan!NL26</f>
        <v>0</v>
      </c>
      <c r="K21" s="48">
        <f>Jahresplan!NM26</f>
        <v>5</v>
      </c>
      <c r="L21" s="49">
        <f>Jahresplan!NN26</f>
        <v>0</v>
      </c>
      <c r="M21" s="50">
        <f>Jahresplan!NO26</f>
        <v>4</v>
      </c>
      <c r="N21" s="67">
        <f t="shared" si="0"/>
        <v>0.87727272727272732</v>
      </c>
    </row>
    <row r="22" spans="2:14" x14ac:dyDescent="0.25">
      <c r="B22" s="64" t="str">
        <f>Jahresplan!B27</f>
        <v>Laura Schmidt</v>
      </c>
      <c r="C22" s="21" t="str">
        <f>Jahresplan!C27</f>
        <v>IT</v>
      </c>
      <c r="D22" s="23">
        <f>Jahresplan!E27</f>
        <v>30</v>
      </c>
      <c r="E22" s="27">
        <f>Jahresplan!NG27</f>
        <v>29</v>
      </c>
      <c r="F22" s="28">
        <f>Jahresplan!NH27</f>
        <v>2</v>
      </c>
      <c r="G22" s="29">
        <f>Jahresplan!NI27</f>
        <v>5</v>
      </c>
      <c r="H22" s="30">
        <f>Jahresplan!NJ27</f>
        <v>5</v>
      </c>
      <c r="I22" s="31">
        <f>Jahresplan!NK27</f>
        <v>0</v>
      </c>
      <c r="J22" s="32">
        <f>Jahresplan!NL27</f>
        <v>0</v>
      </c>
      <c r="K22" s="33">
        <f>Jahresplan!NM27</f>
        <v>3</v>
      </c>
      <c r="L22" s="34">
        <f>Jahresplan!NN27</f>
        <v>0</v>
      </c>
      <c r="M22" s="35">
        <f>Jahresplan!NO27</f>
        <v>1</v>
      </c>
      <c r="N22" s="65">
        <f t="shared" si="0"/>
        <v>0.85909090909090913</v>
      </c>
    </row>
    <row r="23" spans="2:14" x14ac:dyDescent="0.25">
      <c r="B23" s="66" t="str">
        <f>Jahresplan!B28</f>
        <v>Christian Wolf</v>
      </c>
      <c r="C23" s="38" t="str">
        <f>Jahresplan!C28</f>
        <v>Marketing</v>
      </c>
      <c r="D23" s="40">
        <f>Jahresplan!E28</f>
        <v>26</v>
      </c>
      <c r="E23" s="42">
        <f>Jahresplan!NG28</f>
        <v>25</v>
      </c>
      <c r="F23" s="43">
        <f>Jahresplan!NH28</f>
        <v>2</v>
      </c>
      <c r="G23" s="44">
        <f>Jahresplan!NI28</f>
        <v>10</v>
      </c>
      <c r="H23" s="45">
        <f>Jahresplan!NJ28</f>
        <v>5</v>
      </c>
      <c r="I23" s="46">
        <f>Jahresplan!NK28</f>
        <v>0</v>
      </c>
      <c r="J23" s="47">
        <f>Jahresplan!NL28</f>
        <v>0</v>
      </c>
      <c r="K23" s="48">
        <f>Jahresplan!NM28</f>
        <v>5</v>
      </c>
      <c r="L23" s="49">
        <f>Jahresplan!NN28</f>
        <v>0</v>
      </c>
      <c r="M23" s="50">
        <f>Jahresplan!NO28</f>
        <v>1</v>
      </c>
      <c r="N23" s="67">
        <f t="shared" si="0"/>
        <v>0.87727272727272732</v>
      </c>
    </row>
    <row r="24" spans="2:14" ht="21.75" customHeight="1" x14ac:dyDescent="0.25">
      <c r="B24" s="68" t="s">
        <v>100</v>
      </c>
      <c r="C24" s="69"/>
      <c r="D24" s="70">
        <f t="shared" ref="D24:M24" si="1">SUM(D16:D23)</f>
        <v>232</v>
      </c>
      <c r="E24" s="71">
        <f t="shared" si="1"/>
        <v>196</v>
      </c>
      <c r="F24" s="72">
        <f t="shared" si="1"/>
        <v>18</v>
      </c>
      <c r="G24" s="73">
        <f t="shared" si="1"/>
        <v>43</v>
      </c>
      <c r="H24" s="74">
        <f t="shared" si="1"/>
        <v>34</v>
      </c>
      <c r="I24" s="75">
        <f t="shared" si="1"/>
        <v>2</v>
      </c>
      <c r="J24" s="76">
        <f t="shared" si="1"/>
        <v>30</v>
      </c>
      <c r="K24" s="77">
        <f t="shared" si="1"/>
        <v>21</v>
      </c>
      <c r="L24" s="78">
        <f t="shared" si="1"/>
        <v>4</v>
      </c>
      <c r="M24" s="79">
        <f t="shared" si="1"/>
        <v>36</v>
      </c>
      <c r="N24" s="80">
        <f>IFERROR(AVERAGE(N16:N23),0)</f>
        <v>0.86022727272727262</v>
      </c>
    </row>
    <row r="27" spans="2:14" ht="15.75" x14ac:dyDescent="0.25">
      <c r="B27" s="115" t="s">
        <v>101</v>
      </c>
      <c r="C27" s="115"/>
      <c r="D27" s="115"/>
      <c r="E27" s="115"/>
      <c r="F27" s="115"/>
      <c r="G27" s="115"/>
      <c r="H27" s="115"/>
      <c r="I27" s="115"/>
      <c r="J27" s="115"/>
      <c r="K27" s="115"/>
      <c r="L27" s="115"/>
      <c r="M27" s="115"/>
      <c r="N27" s="115"/>
    </row>
    <row r="29" spans="2:14" ht="25.5" customHeight="1" x14ac:dyDescent="0.25">
      <c r="B29" s="63" t="s">
        <v>102</v>
      </c>
      <c r="C29" s="63" t="s">
        <v>13</v>
      </c>
      <c r="D29" s="63" t="s">
        <v>15</v>
      </c>
      <c r="E29" s="63" t="s">
        <v>17</v>
      </c>
      <c r="F29" s="63" t="s">
        <v>19</v>
      </c>
      <c r="G29" s="63" t="s">
        <v>21</v>
      </c>
      <c r="H29" s="63" t="s">
        <v>23</v>
      </c>
      <c r="I29" s="63" t="s">
        <v>25</v>
      </c>
      <c r="J29" s="63" t="s">
        <v>27</v>
      </c>
      <c r="K29" s="63" t="s">
        <v>103</v>
      </c>
    </row>
    <row r="30" spans="2:14" x14ac:dyDescent="0.25">
      <c r="B30" s="81" t="s">
        <v>104</v>
      </c>
      <c r="C30" s="27">
        <f>COUNTIF(Jahresplan!F21:AJ28,"U")</f>
        <v>10</v>
      </c>
      <c r="D30" s="28">
        <f>COUNTIF(Jahresplan!F21:AJ28,"K")</f>
        <v>2</v>
      </c>
      <c r="E30" s="29">
        <f>COUNTIF(Jahresplan!F21:AJ28,"H")</f>
        <v>10</v>
      </c>
      <c r="F30" s="30">
        <f>COUNTIF(Jahresplan!F21:AJ28,"F")</f>
        <v>0</v>
      </c>
      <c r="G30" s="31">
        <f>COUNTIF(Jahresplan!F21:AJ28,"S")</f>
        <v>0</v>
      </c>
      <c r="H30" s="32">
        <f>COUNTIF(Jahresplan!F21:AJ28,"E")</f>
        <v>0</v>
      </c>
      <c r="I30" s="33">
        <f>COUNTIF(Jahresplan!F21:AJ28,"D")</f>
        <v>0</v>
      </c>
      <c r="J30" s="34">
        <f>COUNTIF(Jahresplan!F21:AJ28,"Z")</f>
        <v>0</v>
      </c>
      <c r="K30" s="35">
        <f>COUNTIF(Jahresplan!F21:AJ28,"U")+COUNTIF(Jahresplan!F21:AJ28,"K")+COUNTIF(Jahresplan!F21:AJ28,"S")+COUNTIF(Jahresplan!F21:AJ28,"E")</f>
        <v>12</v>
      </c>
    </row>
    <row r="31" spans="2:14" x14ac:dyDescent="0.25">
      <c r="B31" s="82" t="s">
        <v>105</v>
      </c>
      <c r="C31" s="42">
        <f>COUNTIF(Jahresplan!AK21:BL28,"U")</f>
        <v>20</v>
      </c>
      <c r="D31" s="43">
        <f>COUNTIF(Jahresplan!AK21:BL28,"K")</f>
        <v>0</v>
      </c>
      <c r="E31" s="44">
        <f>COUNTIF(Jahresplan!AK21:BL28,"H")</f>
        <v>0</v>
      </c>
      <c r="F31" s="45">
        <f>COUNTIF(Jahresplan!AK21:BL28,"F")</f>
        <v>5</v>
      </c>
      <c r="G31" s="46">
        <f>COUNTIF(Jahresplan!AK21:BL28,"S")</f>
        <v>0</v>
      </c>
      <c r="H31" s="47">
        <f>COUNTIF(Jahresplan!AK21:BL28,"E")</f>
        <v>0</v>
      </c>
      <c r="I31" s="48">
        <f>COUNTIF(Jahresplan!AK21:BL28,"D")</f>
        <v>0</v>
      </c>
      <c r="J31" s="49">
        <f>COUNTIF(Jahresplan!AK21:BL28,"Z")</f>
        <v>0</v>
      </c>
      <c r="K31" s="50">
        <f>COUNTIF(Jahresplan!AK21:BL28,"U")+COUNTIF(Jahresplan!AK21:BL28,"K")+COUNTIF(Jahresplan!AK21:BL28,"S")+COUNTIF(Jahresplan!AK21:BL28,"E")</f>
        <v>20</v>
      </c>
    </row>
    <row r="32" spans="2:14" x14ac:dyDescent="0.25">
      <c r="B32" s="81" t="s">
        <v>106</v>
      </c>
      <c r="C32" s="27">
        <f>COUNTIF(Jahresplan!BM21:CQ28,"U")</f>
        <v>12</v>
      </c>
      <c r="D32" s="28">
        <f>COUNTIF(Jahresplan!BM21:CQ28,"K")</f>
        <v>5</v>
      </c>
      <c r="E32" s="29">
        <f>COUNTIF(Jahresplan!BM21:CQ28,"H")</f>
        <v>0</v>
      </c>
      <c r="F32" s="30">
        <f>COUNTIF(Jahresplan!BM21:CQ28,"F")</f>
        <v>0</v>
      </c>
      <c r="G32" s="31">
        <f>COUNTIF(Jahresplan!BM21:CQ28,"S")</f>
        <v>0</v>
      </c>
      <c r="H32" s="32">
        <f>COUNTIF(Jahresplan!BM21:CQ28,"E")</f>
        <v>0</v>
      </c>
      <c r="I32" s="33">
        <f>COUNTIF(Jahresplan!BM21:CQ28,"D")</f>
        <v>5</v>
      </c>
      <c r="J32" s="34">
        <f>COUNTIF(Jahresplan!BM21:CQ28,"Z")</f>
        <v>0</v>
      </c>
      <c r="K32" s="35">
        <f>COUNTIF(Jahresplan!BM21:CQ28,"U")+COUNTIF(Jahresplan!BM21:CQ28,"K")+COUNTIF(Jahresplan!BM21:CQ28,"S")+COUNTIF(Jahresplan!BM21:CQ28,"E")</f>
        <v>17</v>
      </c>
    </row>
    <row r="33" spans="2:14" x14ac:dyDescent="0.25">
      <c r="B33" s="82" t="s">
        <v>107</v>
      </c>
      <c r="C33" s="42">
        <f>COUNTIF(Jahresplan!CR21:DU28,"U")</f>
        <v>11</v>
      </c>
      <c r="D33" s="43">
        <f>COUNTIF(Jahresplan!CR21:DU28,"K")</f>
        <v>5</v>
      </c>
      <c r="E33" s="44">
        <f>COUNTIF(Jahresplan!CR21:DU28,"H")</f>
        <v>5</v>
      </c>
      <c r="F33" s="45">
        <f>COUNTIF(Jahresplan!CR21:DU28,"F")</f>
        <v>1</v>
      </c>
      <c r="G33" s="46">
        <f>COUNTIF(Jahresplan!CR21:DU28,"S")</f>
        <v>0</v>
      </c>
      <c r="H33" s="47">
        <f>COUNTIF(Jahresplan!CR21:DU28,"E")</f>
        <v>0</v>
      </c>
      <c r="I33" s="48">
        <f>COUNTIF(Jahresplan!CR21:DU28,"D")</f>
        <v>0</v>
      </c>
      <c r="J33" s="49">
        <f>COUNTIF(Jahresplan!CR21:DU28,"Z")</f>
        <v>0</v>
      </c>
      <c r="K33" s="50">
        <f>COUNTIF(Jahresplan!CR21:DU28,"U")+COUNTIF(Jahresplan!CR21:DU28,"K")+COUNTIF(Jahresplan!CR21:DU28,"S")+COUNTIF(Jahresplan!CR21:DU28,"E")</f>
        <v>16</v>
      </c>
    </row>
    <row r="34" spans="2:14" x14ac:dyDescent="0.25">
      <c r="B34" s="81" t="s">
        <v>108</v>
      </c>
      <c r="C34" s="27">
        <f>COUNTIF(Jahresplan!DV21:EZ28,"U")</f>
        <v>13</v>
      </c>
      <c r="D34" s="28">
        <f>COUNTIF(Jahresplan!DV21:EZ28,"K")</f>
        <v>6</v>
      </c>
      <c r="E34" s="29">
        <f>COUNTIF(Jahresplan!DV21:EZ28,"H")</f>
        <v>0</v>
      </c>
      <c r="F34" s="30">
        <f>COUNTIF(Jahresplan!DV21:EZ28,"F")</f>
        <v>0</v>
      </c>
      <c r="G34" s="31">
        <f>COUNTIF(Jahresplan!DV21:EZ28,"S")</f>
        <v>0</v>
      </c>
      <c r="H34" s="32">
        <f>COUNTIF(Jahresplan!DV21:EZ28,"E")</f>
        <v>0</v>
      </c>
      <c r="I34" s="33">
        <f>COUNTIF(Jahresplan!DV21:EZ28,"D")</f>
        <v>0</v>
      </c>
      <c r="J34" s="34">
        <f>COUNTIF(Jahresplan!DV21:EZ28,"Z")</f>
        <v>0</v>
      </c>
      <c r="K34" s="35">
        <f>COUNTIF(Jahresplan!DV21:EZ28,"U")+COUNTIF(Jahresplan!DV21:EZ28,"K")+COUNTIF(Jahresplan!DV21:EZ28,"S")+COUNTIF(Jahresplan!DV21:EZ28,"E")</f>
        <v>19</v>
      </c>
    </row>
    <row r="35" spans="2:14" x14ac:dyDescent="0.25">
      <c r="B35" s="82" t="s">
        <v>109</v>
      </c>
      <c r="C35" s="42">
        <f>COUNTIF(Jahresplan!FA21:GD28,"U")</f>
        <v>10</v>
      </c>
      <c r="D35" s="43">
        <f>COUNTIF(Jahresplan!FA21:GD28,"K")</f>
        <v>0</v>
      </c>
      <c r="E35" s="44">
        <f>COUNTIF(Jahresplan!FA21:GD28,"H")</f>
        <v>5</v>
      </c>
      <c r="F35" s="45">
        <f>COUNTIF(Jahresplan!FA21:GD28,"F")</f>
        <v>10</v>
      </c>
      <c r="G35" s="46">
        <f>COUNTIF(Jahresplan!FA21:GD28,"S")</f>
        <v>0</v>
      </c>
      <c r="H35" s="47">
        <f>COUNTIF(Jahresplan!FA21:GD28,"E")</f>
        <v>0</v>
      </c>
      <c r="I35" s="48">
        <f>COUNTIF(Jahresplan!FA21:GD28,"D")</f>
        <v>5</v>
      </c>
      <c r="J35" s="49">
        <f>COUNTIF(Jahresplan!FA21:GD28,"Z")</f>
        <v>0</v>
      </c>
      <c r="K35" s="50">
        <f>COUNTIF(Jahresplan!FA21:GD28,"U")+COUNTIF(Jahresplan!FA21:GD28,"K")+COUNTIF(Jahresplan!FA21:GD28,"S")+COUNTIF(Jahresplan!FA21:GD28,"E")</f>
        <v>10</v>
      </c>
    </row>
    <row r="36" spans="2:14" x14ac:dyDescent="0.25">
      <c r="B36" s="81" t="s">
        <v>110</v>
      </c>
      <c r="C36" s="27">
        <f>COUNTIF(Jahresplan!GE21:HI28,"U")</f>
        <v>30</v>
      </c>
      <c r="D36" s="28">
        <f>COUNTIF(Jahresplan!GE21:HI28,"K")</f>
        <v>0</v>
      </c>
      <c r="E36" s="29">
        <f>COUNTIF(Jahresplan!GE21:HI28,"H")</f>
        <v>0</v>
      </c>
      <c r="F36" s="30">
        <f>COUNTIF(Jahresplan!GE21:HI28,"F")</f>
        <v>0</v>
      </c>
      <c r="G36" s="31">
        <f>COUNTIF(Jahresplan!GE21:HI28,"S")</f>
        <v>0</v>
      </c>
      <c r="H36" s="32">
        <f>COUNTIF(Jahresplan!GE21:HI28,"E")</f>
        <v>20</v>
      </c>
      <c r="I36" s="33">
        <f>COUNTIF(Jahresplan!GE21:HI28,"D")</f>
        <v>0</v>
      </c>
      <c r="J36" s="34">
        <f>COUNTIF(Jahresplan!GE21:HI28,"Z")</f>
        <v>0</v>
      </c>
      <c r="K36" s="35">
        <f>COUNTIF(Jahresplan!GE21:HI28,"U")+COUNTIF(Jahresplan!GE21:HI28,"K")+COUNTIF(Jahresplan!GE21:HI28,"S")+COUNTIF(Jahresplan!GE21:HI28,"E")</f>
        <v>50</v>
      </c>
    </row>
    <row r="37" spans="2:14" x14ac:dyDescent="0.25">
      <c r="B37" s="82" t="s">
        <v>111</v>
      </c>
      <c r="C37" s="42">
        <f>COUNTIF(Jahresplan!HJ21:IN28,"U")</f>
        <v>51</v>
      </c>
      <c r="D37" s="43">
        <f>COUNTIF(Jahresplan!HJ21:IN28,"K")</f>
        <v>0</v>
      </c>
      <c r="E37" s="44">
        <f>COUNTIF(Jahresplan!HJ21:IN28,"H")</f>
        <v>0</v>
      </c>
      <c r="F37" s="45">
        <f>COUNTIF(Jahresplan!HJ21:IN28,"F")</f>
        <v>0</v>
      </c>
      <c r="G37" s="46">
        <f>COUNTIF(Jahresplan!HJ21:IN28,"S")</f>
        <v>0</v>
      </c>
      <c r="H37" s="47">
        <f>COUNTIF(Jahresplan!HJ21:IN28,"E")</f>
        <v>10</v>
      </c>
      <c r="I37" s="48">
        <f>COUNTIF(Jahresplan!HJ21:IN28,"D")</f>
        <v>0</v>
      </c>
      <c r="J37" s="49">
        <f>COUNTIF(Jahresplan!HJ21:IN28,"Z")</f>
        <v>0</v>
      </c>
      <c r="K37" s="50">
        <f>COUNTIF(Jahresplan!HJ21:IN28,"U")+COUNTIF(Jahresplan!HJ21:IN28,"K")+COUNTIF(Jahresplan!HJ21:IN28,"S")+COUNTIF(Jahresplan!HJ21:IN28,"E")</f>
        <v>61</v>
      </c>
    </row>
    <row r="38" spans="2:14" x14ac:dyDescent="0.25">
      <c r="B38" s="81" t="s">
        <v>112</v>
      </c>
      <c r="C38" s="27">
        <f>COUNTIF(Jahresplan!IO21:JR28,"U")</f>
        <v>14</v>
      </c>
      <c r="D38" s="28">
        <f>COUNTIF(Jahresplan!IO21:JR28,"K")</f>
        <v>0</v>
      </c>
      <c r="E38" s="29">
        <f>COUNTIF(Jahresplan!IO21:JR28,"H")</f>
        <v>8</v>
      </c>
      <c r="F38" s="30">
        <f>COUNTIF(Jahresplan!IO21:JR28,"F")</f>
        <v>0</v>
      </c>
      <c r="G38" s="31">
        <f>COUNTIF(Jahresplan!IO21:JR28,"S")</f>
        <v>0</v>
      </c>
      <c r="H38" s="32">
        <f>COUNTIF(Jahresplan!IO21:JR28,"E")</f>
        <v>0</v>
      </c>
      <c r="I38" s="33">
        <f>COUNTIF(Jahresplan!IO21:JR28,"D")</f>
        <v>6</v>
      </c>
      <c r="J38" s="34">
        <f>COUNTIF(Jahresplan!IO21:JR28,"Z")</f>
        <v>0</v>
      </c>
      <c r="K38" s="35">
        <f>COUNTIF(Jahresplan!IO21:JR28,"U")+COUNTIF(Jahresplan!IO21:JR28,"K")+COUNTIF(Jahresplan!IO21:JR28,"S")+COUNTIF(Jahresplan!IO21:JR28,"E")</f>
        <v>14</v>
      </c>
    </row>
    <row r="39" spans="2:14" x14ac:dyDescent="0.25">
      <c r="B39" s="82" t="s">
        <v>113</v>
      </c>
      <c r="C39" s="42">
        <f>COUNTIF(Jahresplan!JS21:KW28,"U")</f>
        <v>10</v>
      </c>
      <c r="D39" s="43">
        <f>COUNTIF(Jahresplan!JS21:KW28,"K")</f>
        <v>0</v>
      </c>
      <c r="E39" s="44">
        <f>COUNTIF(Jahresplan!JS21:KW28,"H")</f>
        <v>5</v>
      </c>
      <c r="F39" s="45">
        <f>COUNTIF(Jahresplan!JS21:KW28,"F")</f>
        <v>13</v>
      </c>
      <c r="G39" s="46">
        <f>COUNTIF(Jahresplan!JS21:KW28,"S")</f>
        <v>0</v>
      </c>
      <c r="H39" s="47">
        <f>COUNTIF(Jahresplan!JS21:KW28,"E")</f>
        <v>0</v>
      </c>
      <c r="I39" s="48">
        <f>COUNTIF(Jahresplan!JS21:KW28,"D")</f>
        <v>0</v>
      </c>
      <c r="J39" s="49">
        <f>COUNTIF(Jahresplan!JS21:KW28,"Z")</f>
        <v>0</v>
      </c>
      <c r="K39" s="50">
        <f>COUNTIF(Jahresplan!JS21:KW28,"U")+COUNTIF(Jahresplan!JS21:KW28,"K")+COUNTIF(Jahresplan!JS21:KW28,"S")+COUNTIF(Jahresplan!JS21:KW28,"E")</f>
        <v>10</v>
      </c>
    </row>
    <row r="40" spans="2:14" x14ac:dyDescent="0.25">
      <c r="B40" s="81" t="s">
        <v>114</v>
      </c>
      <c r="C40" s="27">
        <f>COUNTIF(Jahresplan!KX21:MA28,"U")</f>
        <v>1</v>
      </c>
      <c r="D40" s="28">
        <f>COUNTIF(Jahresplan!KX21:MA28,"K")</f>
        <v>0</v>
      </c>
      <c r="E40" s="29">
        <f>COUNTIF(Jahresplan!KX21:MA28,"H")</f>
        <v>5</v>
      </c>
      <c r="F40" s="30">
        <f>COUNTIF(Jahresplan!KX21:MA28,"F")</f>
        <v>5</v>
      </c>
      <c r="G40" s="31">
        <f>COUNTIF(Jahresplan!KX21:MA28,"S")</f>
        <v>2</v>
      </c>
      <c r="H40" s="32">
        <f>COUNTIF(Jahresplan!KX21:MA28,"E")</f>
        <v>0</v>
      </c>
      <c r="I40" s="33">
        <f>COUNTIF(Jahresplan!KX21:MA28,"D")</f>
        <v>5</v>
      </c>
      <c r="J40" s="34">
        <f>COUNTIF(Jahresplan!KX21:MA28,"Z")</f>
        <v>0</v>
      </c>
      <c r="K40" s="35">
        <f>COUNTIF(Jahresplan!KX21:MA28,"U")+COUNTIF(Jahresplan!KX21:MA28,"K")+COUNTIF(Jahresplan!KX21:MA28,"S")+COUNTIF(Jahresplan!KX21:MA28,"E")</f>
        <v>3</v>
      </c>
    </row>
    <row r="41" spans="2:14" x14ac:dyDescent="0.25">
      <c r="B41" s="82" t="s">
        <v>115</v>
      </c>
      <c r="C41" s="42">
        <f>COUNTIF(Jahresplan!MB21:NF28,"U")</f>
        <v>14</v>
      </c>
      <c r="D41" s="43">
        <f>COUNTIF(Jahresplan!MB21:NF28,"K")</f>
        <v>0</v>
      </c>
      <c r="E41" s="44">
        <f>COUNTIF(Jahresplan!MB21:NF28,"H")</f>
        <v>5</v>
      </c>
      <c r="F41" s="45">
        <f>COUNTIF(Jahresplan!MB21:NF28,"F")</f>
        <v>0</v>
      </c>
      <c r="G41" s="46">
        <f>COUNTIF(Jahresplan!MB21:NF28,"S")</f>
        <v>0</v>
      </c>
      <c r="H41" s="47">
        <f>COUNTIF(Jahresplan!MB21:NF28,"E")</f>
        <v>0</v>
      </c>
      <c r="I41" s="48">
        <f>COUNTIF(Jahresplan!MB21:NF28,"D")</f>
        <v>0</v>
      </c>
      <c r="J41" s="49">
        <f>COUNTIF(Jahresplan!MB21:NF28,"Z")</f>
        <v>4</v>
      </c>
      <c r="K41" s="50">
        <f>COUNTIF(Jahresplan!MB21:NF28,"U")+COUNTIF(Jahresplan!MB21:NF28,"K")+COUNTIF(Jahresplan!MB21:NF28,"S")+COUNTIF(Jahresplan!MB21:NF28,"E")</f>
        <v>14</v>
      </c>
    </row>
    <row r="42" spans="2:14" ht="21.75" customHeight="1" x14ac:dyDescent="0.25">
      <c r="B42" s="68" t="s">
        <v>116</v>
      </c>
      <c r="C42" s="71">
        <f t="shared" ref="C42:K42" si="2">SUM(C30:C41)</f>
        <v>196</v>
      </c>
      <c r="D42" s="72">
        <f t="shared" si="2"/>
        <v>18</v>
      </c>
      <c r="E42" s="73">
        <f t="shared" si="2"/>
        <v>43</v>
      </c>
      <c r="F42" s="74">
        <f t="shared" si="2"/>
        <v>34</v>
      </c>
      <c r="G42" s="75">
        <f t="shared" si="2"/>
        <v>2</v>
      </c>
      <c r="H42" s="76">
        <f t="shared" si="2"/>
        <v>30</v>
      </c>
      <c r="I42" s="77">
        <f t="shared" si="2"/>
        <v>21</v>
      </c>
      <c r="J42" s="78">
        <f t="shared" si="2"/>
        <v>4</v>
      </c>
      <c r="K42" s="79">
        <f t="shared" si="2"/>
        <v>246</v>
      </c>
    </row>
    <row r="45" spans="2:14" ht="15.75" x14ac:dyDescent="0.25">
      <c r="B45" s="115" t="s">
        <v>117</v>
      </c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</row>
    <row r="47" spans="2:14" x14ac:dyDescent="0.25">
      <c r="B47" s="83" t="s">
        <v>118</v>
      </c>
      <c r="C47" s="84" t="s">
        <v>119</v>
      </c>
      <c r="D47" s="84" t="s">
        <v>120</v>
      </c>
    </row>
    <row r="48" spans="2:14" x14ac:dyDescent="0.25">
      <c r="B48" s="85">
        <v>46023</v>
      </c>
      <c r="C48" s="86" t="s">
        <v>55</v>
      </c>
      <c r="D48" s="121" t="s">
        <v>121</v>
      </c>
      <c r="E48" s="121"/>
      <c r="F48" s="121"/>
      <c r="G48" s="121"/>
      <c r="H48" s="121"/>
    </row>
    <row r="49" spans="2:14" x14ac:dyDescent="0.25">
      <c r="B49" s="87">
        <v>46115</v>
      </c>
      <c r="C49" s="88" t="s">
        <v>56</v>
      </c>
      <c r="D49" s="122" t="s">
        <v>122</v>
      </c>
      <c r="E49" s="122"/>
      <c r="F49" s="122"/>
      <c r="G49" s="122"/>
      <c r="H49" s="122"/>
    </row>
    <row r="50" spans="2:14" x14ac:dyDescent="0.25">
      <c r="B50" s="85">
        <v>46118</v>
      </c>
      <c r="C50" s="86" t="s">
        <v>59</v>
      </c>
      <c r="D50" s="121" t="s">
        <v>123</v>
      </c>
      <c r="E50" s="121"/>
      <c r="F50" s="121"/>
      <c r="G50" s="121"/>
      <c r="H50" s="121"/>
    </row>
    <row r="51" spans="2:14" x14ac:dyDescent="0.25">
      <c r="B51" s="87">
        <v>46143</v>
      </c>
      <c r="C51" s="88" t="s">
        <v>56</v>
      </c>
      <c r="D51" s="122" t="s">
        <v>124</v>
      </c>
      <c r="E51" s="122"/>
      <c r="F51" s="122"/>
      <c r="G51" s="122"/>
      <c r="H51" s="122"/>
    </row>
    <row r="52" spans="2:14" x14ac:dyDescent="0.25">
      <c r="B52" s="85">
        <v>46156</v>
      </c>
      <c r="C52" s="86" t="s">
        <v>55</v>
      </c>
      <c r="D52" s="121" t="s">
        <v>125</v>
      </c>
      <c r="E52" s="121"/>
      <c r="F52" s="121"/>
      <c r="G52" s="121"/>
      <c r="H52" s="121"/>
    </row>
    <row r="53" spans="2:14" x14ac:dyDescent="0.25">
      <c r="B53" s="87">
        <v>46167</v>
      </c>
      <c r="C53" s="88" t="s">
        <v>59</v>
      </c>
      <c r="D53" s="122" t="s">
        <v>126</v>
      </c>
      <c r="E53" s="122"/>
      <c r="F53" s="122"/>
      <c r="G53" s="122"/>
      <c r="H53" s="122"/>
    </row>
    <row r="54" spans="2:14" x14ac:dyDescent="0.25">
      <c r="B54" s="85">
        <v>46298</v>
      </c>
      <c r="C54" s="86" t="s">
        <v>57</v>
      </c>
      <c r="D54" s="121" t="s">
        <v>127</v>
      </c>
      <c r="E54" s="121"/>
      <c r="F54" s="121"/>
      <c r="G54" s="121"/>
      <c r="H54" s="121"/>
    </row>
    <row r="55" spans="2:14" x14ac:dyDescent="0.25">
      <c r="B55" s="87">
        <v>46381</v>
      </c>
      <c r="C55" s="88" t="s">
        <v>56</v>
      </c>
      <c r="D55" s="122" t="s">
        <v>128</v>
      </c>
      <c r="E55" s="122"/>
      <c r="F55" s="122"/>
      <c r="G55" s="122"/>
      <c r="H55" s="122"/>
    </row>
    <row r="56" spans="2:14" x14ac:dyDescent="0.25">
      <c r="B56" s="85">
        <v>46382</v>
      </c>
      <c r="C56" s="86" t="s">
        <v>57</v>
      </c>
      <c r="D56" s="121" t="s">
        <v>129</v>
      </c>
      <c r="E56" s="121"/>
      <c r="F56" s="121"/>
      <c r="G56" s="121"/>
      <c r="H56" s="121"/>
    </row>
    <row r="59" spans="2:14" ht="15.75" x14ac:dyDescent="0.25">
      <c r="B59" s="115" t="s">
        <v>130</v>
      </c>
      <c r="C59" s="115"/>
      <c r="D59" s="115"/>
      <c r="E59" s="115"/>
      <c r="F59" s="115"/>
      <c r="G59" s="115"/>
      <c r="H59" s="115"/>
      <c r="I59" s="115"/>
      <c r="J59" s="115"/>
      <c r="K59" s="115"/>
      <c r="L59" s="115"/>
      <c r="M59" s="115"/>
      <c r="N59" s="115"/>
    </row>
    <row r="61" spans="2:14" ht="30" customHeight="1" x14ac:dyDescent="0.25">
      <c r="B61" s="89" t="s">
        <v>131</v>
      </c>
      <c r="C61" s="123" t="s">
        <v>132</v>
      </c>
      <c r="D61" s="123"/>
      <c r="E61" s="123"/>
      <c r="F61" s="124" t="s">
        <v>133</v>
      </c>
      <c r="G61" s="124"/>
      <c r="H61" s="124"/>
      <c r="I61" s="124"/>
      <c r="J61" s="124"/>
      <c r="K61" s="124"/>
      <c r="L61" s="124"/>
      <c r="M61" s="124"/>
      <c r="N61" s="124"/>
    </row>
    <row r="62" spans="2:14" ht="30" customHeight="1" x14ac:dyDescent="0.25">
      <c r="B62" s="90" t="s">
        <v>134</v>
      </c>
      <c r="C62" s="125" t="s">
        <v>135</v>
      </c>
      <c r="D62" s="125"/>
      <c r="E62" s="125"/>
      <c r="F62" s="126" t="s">
        <v>136</v>
      </c>
      <c r="G62" s="126"/>
      <c r="H62" s="126"/>
      <c r="I62" s="126"/>
      <c r="J62" s="126"/>
      <c r="K62" s="126"/>
      <c r="L62" s="126"/>
      <c r="M62" s="126"/>
      <c r="N62" s="126"/>
    </row>
    <row r="63" spans="2:14" ht="30" customHeight="1" x14ac:dyDescent="0.25">
      <c r="B63" s="89" t="s">
        <v>137</v>
      </c>
      <c r="C63" s="123" t="s">
        <v>138</v>
      </c>
      <c r="D63" s="123"/>
      <c r="E63" s="123"/>
      <c r="F63" s="124" t="s">
        <v>139</v>
      </c>
      <c r="G63" s="124"/>
      <c r="H63" s="124"/>
      <c r="I63" s="124"/>
      <c r="J63" s="124"/>
      <c r="K63" s="124"/>
      <c r="L63" s="124"/>
      <c r="M63" s="124"/>
      <c r="N63" s="124"/>
    </row>
    <row r="64" spans="2:14" ht="30" customHeight="1" x14ac:dyDescent="0.25">
      <c r="B64" s="90" t="s">
        <v>140</v>
      </c>
      <c r="C64" s="125" t="s">
        <v>141</v>
      </c>
      <c r="D64" s="125"/>
      <c r="E64" s="125"/>
      <c r="F64" s="126" t="s">
        <v>142</v>
      </c>
      <c r="G64" s="126"/>
      <c r="H64" s="126"/>
      <c r="I64" s="126"/>
      <c r="J64" s="126"/>
      <c r="K64" s="126"/>
      <c r="L64" s="126"/>
      <c r="M64" s="126"/>
      <c r="N64" s="126"/>
    </row>
    <row r="65" spans="2:14" ht="30" customHeight="1" x14ac:dyDescent="0.25">
      <c r="B65" s="89" t="s">
        <v>143</v>
      </c>
      <c r="C65" s="123" t="s">
        <v>144</v>
      </c>
      <c r="D65" s="123"/>
      <c r="E65" s="123"/>
      <c r="F65" s="124" t="s">
        <v>145</v>
      </c>
      <c r="G65" s="124"/>
      <c r="H65" s="124"/>
      <c r="I65" s="124"/>
      <c r="J65" s="124"/>
      <c r="K65" s="124"/>
      <c r="L65" s="124"/>
      <c r="M65" s="124"/>
      <c r="N65" s="124"/>
    </row>
    <row r="66" spans="2:14" ht="30" customHeight="1" x14ac:dyDescent="0.25">
      <c r="B66" s="90" t="s">
        <v>146</v>
      </c>
      <c r="C66" s="125" t="s">
        <v>147</v>
      </c>
      <c r="D66" s="125"/>
      <c r="E66" s="125"/>
      <c r="F66" s="126" t="s">
        <v>148</v>
      </c>
      <c r="G66" s="126"/>
      <c r="H66" s="126"/>
      <c r="I66" s="126"/>
      <c r="J66" s="126"/>
      <c r="K66" s="126"/>
      <c r="L66" s="126"/>
      <c r="M66" s="126"/>
      <c r="N66" s="126"/>
    </row>
    <row r="68" spans="2:14" x14ac:dyDescent="0.25">
      <c r="B68" s="127" t="s">
        <v>149</v>
      </c>
      <c r="C68" s="127"/>
      <c r="D68" s="127"/>
      <c r="E68" s="127"/>
      <c r="F68" s="127"/>
      <c r="G68" s="127"/>
      <c r="H68" s="127"/>
      <c r="I68" s="127"/>
      <c r="J68" s="127"/>
      <c r="K68" s="127"/>
      <c r="L68" s="127"/>
      <c r="M68" s="127"/>
      <c r="N68" s="127"/>
    </row>
  </sheetData>
  <mergeCells count="45">
    <mergeCell ref="C65:E65"/>
    <mergeCell ref="F65:N65"/>
    <mergeCell ref="C66:E66"/>
    <mergeCell ref="F66:N66"/>
    <mergeCell ref="B68:N68"/>
    <mergeCell ref="C62:E62"/>
    <mergeCell ref="F62:N62"/>
    <mergeCell ref="C63:E63"/>
    <mergeCell ref="F63:N63"/>
    <mergeCell ref="C64:E64"/>
    <mergeCell ref="F64:N64"/>
    <mergeCell ref="D55:H55"/>
    <mergeCell ref="D56:H56"/>
    <mergeCell ref="B59:N59"/>
    <mergeCell ref="C61:E61"/>
    <mergeCell ref="F61:N61"/>
    <mergeCell ref="D50:H50"/>
    <mergeCell ref="D51:H51"/>
    <mergeCell ref="D52:H52"/>
    <mergeCell ref="D53:H53"/>
    <mergeCell ref="D54:H54"/>
    <mergeCell ref="B13:N13"/>
    <mergeCell ref="B27:N27"/>
    <mergeCell ref="B45:N45"/>
    <mergeCell ref="D48:H48"/>
    <mergeCell ref="D49:H49"/>
    <mergeCell ref="B10:C10"/>
    <mergeCell ref="E10:F10"/>
    <mergeCell ref="H10:I10"/>
    <mergeCell ref="K10:L10"/>
    <mergeCell ref="N10:O10"/>
    <mergeCell ref="B9:C9"/>
    <mergeCell ref="E9:F9"/>
    <mergeCell ref="H9:I9"/>
    <mergeCell ref="K9:L9"/>
    <mergeCell ref="N9:O9"/>
    <mergeCell ref="B2:N2"/>
    <mergeCell ref="B3:N3"/>
    <mergeCell ref="B4:N4"/>
    <mergeCell ref="B6:N6"/>
    <mergeCell ref="B8:C8"/>
    <mergeCell ref="E8:F8"/>
    <mergeCell ref="H8:I8"/>
    <mergeCell ref="K8:L8"/>
    <mergeCell ref="N8:O8"/>
  </mergeCells>
  <conditionalFormatting sqref="M16:M23">
    <cfRule type="cellIs" dxfId="1" priority="2" operator="lessThanOrEqual">
      <formula>3</formula>
    </cfRule>
    <cfRule type="cellIs" dxfId="0" priority="3" operator="lessThan">
      <formula>0</formula>
    </cfRule>
  </conditionalFormatting>
  <pageMargins left="0.75" right="0.75" top="1" bottom="1" header="0.511811023622047" footer="0.511811023622047"/>
  <pageSetup paperSize="9" fitToHeight="0" orientation="landscape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Jahresplan</vt:lpstr>
      <vt:lpstr>Übersicht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Sergio Jiménez Canales</cp:lastModifiedBy>
  <cp:revision>1</cp:revision>
  <dcterms:created xsi:type="dcterms:W3CDTF">2026-07-22T11:04:13Z</dcterms:created>
  <dcterms:modified xsi:type="dcterms:W3CDTF">2026-07-22T11:35:45Z</dcterms:modified>
  <dc:language>en-US</dc:language>
</cp:coreProperties>
</file>